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otale_GAS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A5" authorId="0">
      <text>
        <r>
          <rPr>
            <sz val="9"/>
            <rFont val="Tahoma"/>
            <family val="2"/>
          </rPr>
          <t>le celle della colonna A contengono la formula della somma automatica delle colonne J:AB</t>
        </r>
      </text>
    </comment>
  </commentList>
</comments>
</file>

<file path=xl/sharedStrings.xml><?xml version="1.0" encoding="utf-8"?>
<sst xmlns="http://schemas.openxmlformats.org/spreadsheetml/2006/main" count="355" uniqueCount="200">
  <si>
    <t>WELEDA - Listino /Modulo d'ordine  per G.A.S.</t>
  </si>
  <si>
    <t>articoli con:</t>
  </si>
  <si>
    <t xml:space="preserve">        </t>
  </si>
  <si>
    <t>totale pezzi</t>
  </si>
  <si>
    <t>nome gas e/o referente</t>
  </si>
  <si>
    <t>prezzo da listino</t>
  </si>
  <si>
    <t>scontati al netto d'IVA</t>
  </si>
  <si>
    <t>Importo netto IVA 22%</t>
  </si>
  <si>
    <t>Importo netto IVA 10%</t>
  </si>
  <si>
    <t>Prezzo finale IVA 22%</t>
  </si>
  <si>
    <t>Prezzo finale IVA 10%</t>
  </si>
  <si>
    <t>nome</t>
  </si>
  <si>
    <t>Baby - CALENDULA Bagno</t>
  </si>
  <si>
    <t>200 ml</t>
  </si>
  <si>
    <t>Baby - CALENDULA Bagno Cremoso</t>
  </si>
  <si>
    <t>Baby - CALENDULA Babywash corpo e capelli</t>
  </si>
  <si>
    <t>Baby - CALENDULA Crema Fluida</t>
  </si>
  <si>
    <t xml:space="preserve">Baby - CALENDULA Crema Protettiva </t>
  </si>
  <si>
    <t>75 ml</t>
  </si>
  <si>
    <t>Baby - CALENDULA Crema Corpo</t>
  </si>
  <si>
    <t>Baby - CALENDULA Crema Viso</t>
  </si>
  <si>
    <t>50 ml</t>
  </si>
  <si>
    <t>Baby - CALENDULA Olio Trattante</t>
  </si>
  <si>
    <t>Baby Derma - MALVA BIANCA Crema Fluida</t>
  </si>
  <si>
    <t>Baby Derma - MALVA BIANCA Crema Protettiva</t>
  </si>
  <si>
    <t>Baby Derma - MALVA BIANCA Crema Viso</t>
  </si>
  <si>
    <t>Bagno - ABETE Bagno Balsamico</t>
  </si>
  <si>
    <t>Bagno - LAVANDA Bagno Rilassante</t>
  </si>
  <si>
    <t>100 ml</t>
  </si>
  <si>
    <t>Bagno - ROSMARINO Bagno Tonificante</t>
  </si>
  <si>
    <t>Capelli - Balsamo AVENA Ristrutturante Capelli</t>
  </si>
  <si>
    <t>Capelli - Lozione Capelli Rivitalizzante</t>
  </si>
  <si>
    <t>Capelli - Maschera Capelli AVENA Ristrutturante</t>
  </si>
  <si>
    <t>150 ml</t>
  </si>
  <si>
    <t>Capelli - Olio Capelli nutriente</t>
  </si>
  <si>
    <t>190 ml</t>
  </si>
  <si>
    <t>Capelli - Shampoo GERME DI GRANO Equilibrante</t>
  </si>
  <si>
    <t>Crema Fluida ENOTERA Rivitalizzante</t>
  </si>
  <si>
    <t>Crema Fluida LIMONE Idratante</t>
  </si>
  <si>
    <t>Crema Fluida MANDORLA Sensitive</t>
  </si>
  <si>
    <t>Crema Fluida MELOGRANO Rigenerante</t>
  </si>
  <si>
    <t>Crema Fluida OLIVELLO SPINOSO Nutriente</t>
  </si>
  <si>
    <t>30 ml</t>
  </si>
  <si>
    <t>Denti &amp; Igiene orale - Collutorio alla Ratania</t>
  </si>
  <si>
    <t>Denti &amp; Igiene orale - Dentifricio SALINO</t>
  </si>
  <si>
    <t>Denti &amp; Igiene orale - Gel Dent. per BAMBINI</t>
  </si>
  <si>
    <t>Denti &amp; Igiene orale - Gel Dent. VEGETALE</t>
  </si>
  <si>
    <t>Denti &amp; Igiene orale - Pasta Dent. CALENDULA</t>
  </si>
  <si>
    <t>Denti &amp; Igiene orale - Pasta Dent. RATANIA</t>
  </si>
  <si>
    <t>Doccia - ENOTERA Doccia Cremosa</t>
  </si>
  <si>
    <t>Doccia - LAVANDA Doccia Cremosa</t>
  </si>
  <si>
    <t>Doccia - LIMONE Doccia Cremosa</t>
  </si>
  <si>
    <t>Doccia - MANDORLA Sensitive Doccia Cremosa</t>
  </si>
  <si>
    <t>Doccia - MELOGRANO Doccia Cremosa</t>
  </si>
  <si>
    <t>Doccia - OLIVELLO SPINOSO Doccia Cremosa</t>
  </si>
  <si>
    <t>Doccia - ROSA MOSQUETA Doccia Cremosa</t>
  </si>
  <si>
    <t>Doccia - Gommage Doccia BETULLA</t>
  </si>
  <si>
    <t>Doccia - Men Doccia Gel ENERGY</t>
  </si>
  <si>
    <t xml:space="preserve">Linea Uomo - Balsamo Dopobarba </t>
  </si>
  <si>
    <t>Linea Uomo - Crema da Barba</t>
  </si>
  <si>
    <t>Linea Uomo - Crema Idratante Uomo</t>
  </si>
  <si>
    <t>Linea Uomo - Lozione da Barba</t>
  </si>
  <si>
    <t>10 ml</t>
  </si>
  <si>
    <t>Linea Viso - ENOTERA Trattamento Giorno</t>
  </si>
  <si>
    <t xml:space="preserve">Linea Viso - IRIS Tratt. Giorno </t>
  </si>
  <si>
    <t xml:space="preserve">Linea Viso - IRIS Tratt. Idratante </t>
  </si>
  <si>
    <t xml:space="preserve">Linea Viso - IRIS Tratt. Notte </t>
  </si>
  <si>
    <t>30ml</t>
  </si>
  <si>
    <t xml:space="preserve">Linea Viso - MELOGRANO Contorno Occhi </t>
  </si>
  <si>
    <t xml:space="preserve">Linea Viso - MELOGRANO Siero </t>
  </si>
  <si>
    <t xml:space="preserve">Linea Viso - MELOGRANO Tratt. Giorno </t>
  </si>
  <si>
    <t xml:space="preserve">Linea Viso - MELOGRANO Tratt. Notte </t>
  </si>
  <si>
    <t xml:space="preserve">Linea Viso - Pulizia: Latte &amp; Tonico 2in1 </t>
  </si>
  <si>
    <t>Linea Viso - Pulizia: Latte Detergente Delicato</t>
  </si>
  <si>
    <t>Linea Viso - Pulizia: Tonico Ravvivante</t>
  </si>
  <si>
    <t>Linea Viso - ROSA MOSQ. Contorno Occhi</t>
  </si>
  <si>
    <t xml:space="preserve">Linea Viso - ROSA MOSQ. Tratt. Giorno </t>
  </si>
  <si>
    <t xml:space="preserve">Linea Viso - ROSA MOSQ. Tratt. Idratante </t>
  </si>
  <si>
    <t xml:space="preserve">Linea Viso - ROSA MOSQ. Tratt. Notte </t>
  </si>
  <si>
    <t>Linea Viso - Special: Coldcream</t>
  </si>
  <si>
    <t>4,8 g</t>
  </si>
  <si>
    <t>Olio Massaggi ARNICA</t>
  </si>
  <si>
    <t>Olio Massaggi CALENDULA</t>
  </si>
  <si>
    <t>Sapone veg. CALENDULA</t>
  </si>
  <si>
    <t>100 g</t>
  </si>
  <si>
    <t>Sapone veg. LAVANDA</t>
  </si>
  <si>
    <t>Sapone veg. ROSA</t>
  </si>
  <si>
    <t>Sapone veg. ROSMARINO</t>
  </si>
  <si>
    <t>Baby Calendula: 1 Cr. Fluida 200 ml + 1 Babywash 200 ml</t>
  </si>
  <si>
    <t>Alimentari / Integratori</t>
  </si>
  <si>
    <t>30 pz</t>
  </si>
  <si>
    <t>Olivello spinoso Vital, Sciroppo</t>
  </si>
  <si>
    <t xml:space="preserve">Olivello spinoso Vital, Succo </t>
  </si>
  <si>
    <t>Prugnolo Fit Sciroppo</t>
  </si>
  <si>
    <t>Tisana per la Mamma, bustine monodose</t>
  </si>
  <si>
    <t>40 g</t>
  </si>
  <si>
    <t>Dispositivi med.</t>
  </si>
  <si>
    <t>Rhinodoron - Spray nasale</t>
  </si>
  <si>
    <t>20 ml</t>
  </si>
  <si>
    <r>
      <t>Visiodoron Malva  C</t>
    </r>
    <r>
      <rPr>
        <i/>
        <sz val="11"/>
        <rFont val="Calibri"/>
        <family val="2"/>
      </rPr>
      <t>ollirio contenitore monodose</t>
    </r>
  </si>
  <si>
    <t>20 x 0,4 ml</t>
  </si>
  <si>
    <t>Linea Cosmeceutica</t>
  </si>
  <si>
    <t>25 g</t>
  </si>
  <si>
    <t>URTICA GEL - Gel dopopuntura</t>
  </si>
  <si>
    <t>VENADORON - Gel defaticante per le gambe</t>
  </si>
  <si>
    <t>Totale al netto d'IVA</t>
  </si>
  <si>
    <t xml:space="preserve">Importo complessivo </t>
  </si>
  <si>
    <t>Baby - Olio per il Pancino</t>
  </si>
  <si>
    <t>Bagno - LIMONE Bagno Rinfrescante</t>
  </si>
  <si>
    <t>Bagno - ROSA MOSQUETA Bagno Cremoso</t>
  </si>
  <si>
    <t>Capelli - Shampoo AVENA Ristrutturante</t>
  </si>
  <si>
    <t>Capelli - Shampoo MIGLIO Trattante</t>
  </si>
  <si>
    <t>Crema Fluida ROSA MOSQUETA</t>
  </si>
  <si>
    <t>Cura Mani&amp;Piedi - Crema Mani ENOTERA</t>
  </si>
  <si>
    <t>Cura Mani&amp;Piedi - Crema Mani MANDORLA Sensitive</t>
  </si>
  <si>
    <t>Cura Mani&amp;Piedi - Crema Mani MELOGRANO</t>
  </si>
  <si>
    <t xml:space="preserve">Cura Mani&amp;Piedi - Crema Mani OLIVELLO </t>
  </si>
  <si>
    <t>Cura Mani&amp;Piedi - Crema Nutriente Skin Food</t>
  </si>
  <si>
    <t>Cura Mani&amp;Piedi - Balsamo per i Piedi</t>
  </si>
  <si>
    <t>Denti &amp; Igiene Orale - Balsamo Gengivale</t>
  </si>
  <si>
    <t>Doccia - ARNICA Gel Doccia Sport</t>
  </si>
  <si>
    <t>Linea MAMA - Olio 9 Mesi</t>
  </si>
  <si>
    <t>Linea MAMA - Olio Allattamento</t>
  </si>
  <si>
    <t>Linea MAMA - Olio Massaggio Perineale</t>
  </si>
  <si>
    <t>Linea Viso - ENOTERA Contorno Occhi e Labbra</t>
  </si>
  <si>
    <t>Linea Viso - ENOTERA Trattamento Notte</t>
  </si>
  <si>
    <t>Linea Viso - MANDORLE Crema Viso Comfort</t>
  </si>
  <si>
    <t>Linea Viso - MANDORLE Latte Detergente Comfort</t>
  </si>
  <si>
    <t>Linea Viso - MANDORLE Olio Viso Comfort</t>
  </si>
  <si>
    <t>Linea Viso - MANDORLE Tratt. Idratante Comfort</t>
  </si>
  <si>
    <t>Linea Viso - ROSA MOSQ. Concentrato Levigante 7 GG</t>
  </si>
  <si>
    <t xml:space="preserve">7 x 0,8 ml </t>
  </si>
  <si>
    <t>Linea Viso - Special: Proteggi Labbra EVERON</t>
  </si>
  <si>
    <t>BIPACK BETULLA 2017</t>
  </si>
  <si>
    <t>1 Decotto Betulla  200ml, Olio cellulite Betulla 100 ml  con gadget manopola massaggio "Betty"</t>
  </si>
  <si>
    <t>Betulla Decotto - Integratore aliment. depurazione</t>
  </si>
  <si>
    <t>20 x 3g</t>
  </si>
  <si>
    <t>Vitadoron pastiglie - Integratore aliment.</t>
  </si>
  <si>
    <t>50 g</t>
  </si>
  <si>
    <t>CALENDULA Estratto</t>
  </si>
  <si>
    <t>CALENDULA Unguento</t>
  </si>
  <si>
    <r>
      <t xml:space="preserve">URTICA Spray - s.o.s. naturale, sollievo immediato - </t>
    </r>
    <r>
      <rPr>
        <b/>
        <sz val="11"/>
        <rFont val="Calibri"/>
        <family val="2"/>
      </rPr>
      <t xml:space="preserve">NOVITA' </t>
    </r>
    <r>
      <rPr>
        <sz val="11"/>
        <rFont val="Calibri"/>
        <family val="2"/>
      </rPr>
      <t xml:space="preserve">a partire da </t>
    </r>
    <r>
      <rPr>
        <b/>
        <sz val="11"/>
        <rFont val="Calibri"/>
        <family val="2"/>
      </rPr>
      <t>marzo</t>
    </r>
  </si>
  <si>
    <r>
      <t xml:space="preserve">IVA </t>
    </r>
    <r>
      <rPr>
        <b/>
        <i/>
        <sz val="11"/>
        <rFont val="Calibri"/>
        <family val="2"/>
      </rPr>
      <t>22%</t>
    </r>
    <r>
      <rPr>
        <i/>
        <sz val="11"/>
        <rFont val="Calibri"/>
        <family val="2"/>
      </rPr>
      <t xml:space="preserve"> /  10%</t>
    </r>
  </si>
  <si>
    <t>Echinadoron - Integratore alimentare balsamico</t>
  </si>
  <si>
    <t>Biodoron Caps - Integratore alimentare con ferro e silicio</t>
  </si>
  <si>
    <r>
      <rPr>
        <b/>
        <sz val="11"/>
        <rFont val="Calibri"/>
        <family val="2"/>
      </rPr>
      <t>SCONTO 60%  !!!</t>
    </r>
    <r>
      <rPr>
        <sz val="11"/>
        <rFont val="Calibri"/>
        <family val="2"/>
      </rPr>
      <t xml:space="preserve"> Prugnolo Fit Sciroppo      </t>
    </r>
    <r>
      <rPr>
        <sz val="9"/>
        <rFont val="Calibri"/>
        <family val="2"/>
      </rPr>
      <t>(scad.: 31.03.2018)</t>
    </r>
  </si>
  <si>
    <r>
      <t xml:space="preserve"> SCONTO PROMOZIONALE  </t>
    </r>
    <r>
      <rPr>
        <b/>
        <sz val="11"/>
        <rFont val="Calibri"/>
        <family val="2"/>
      </rPr>
      <t>60%</t>
    </r>
  </si>
  <si>
    <t>4 x 2,2 ml</t>
  </si>
  <si>
    <r>
      <rPr>
        <b/>
        <sz val="11"/>
        <rFont val="Calibri"/>
        <family val="2"/>
      </rPr>
      <t>Sconto 60% !!</t>
    </r>
    <r>
      <rPr>
        <sz val="11"/>
        <rFont val="Calibri"/>
        <family val="2"/>
      </rPr>
      <t xml:space="preserve"> Cura Mani&amp;Piedi - Nail Care Pen</t>
    </r>
    <r>
      <rPr>
        <b/>
        <sz val="11"/>
        <rFont val="Calibri"/>
        <family val="2"/>
      </rPr>
      <t xml:space="preserve">      unità vendita 4 pezzi</t>
    </r>
  </si>
  <si>
    <t>4 x 3 ml</t>
  </si>
  <si>
    <t>Viso Deco - Lip Balm Berry Red</t>
  </si>
  <si>
    <t>Viso Deco - Lip Balm Nude</t>
  </si>
  <si>
    <t>Viso Deco - Lip Balm Rose</t>
  </si>
  <si>
    <t>Deo Roll-On 24h LIMONE Fresh</t>
  </si>
  <si>
    <t>Deo Roll-On 24h MELOGRANO</t>
  </si>
  <si>
    <t>Deo Roll-On 24h MEN</t>
  </si>
  <si>
    <r>
      <t xml:space="preserve"> </t>
    </r>
    <r>
      <rPr>
        <sz val="11"/>
        <rFont val="Symbol"/>
        <family val="1"/>
      </rPr>
      <t>©©©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Olio 9 Mesi SPECIAL EDITION</t>
    </r>
    <r>
      <rPr>
        <sz val="11"/>
        <rFont val="Calibri"/>
        <family val="2"/>
      </rPr>
      <t xml:space="preserve"> confezione con chiama angeli</t>
    </r>
  </si>
  <si>
    <r>
      <rPr>
        <b/>
        <sz val="11"/>
        <rFont val="Calibri"/>
        <family val="2"/>
      </rPr>
      <t xml:space="preserve">Sconto 60% !! </t>
    </r>
    <r>
      <rPr>
        <sz val="11"/>
        <rFont val="Calibri"/>
        <family val="2"/>
      </rPr>
      <t>Cura Mani&amp;Piedi - Cuticle Softener Pen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 unità vendita 4 pezzi</t>
    </r>
  </si>
  <si>
    <r>
      <rPr>
        <b/>
        <sz val="11"/>
        <rFont val="Calibri"/>
        <family val="2"/>
      </rPr>
      <t xml:space="preserve">Special Pack con erogatore Olio Massaggi ARNICA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dal 1° aprile fino ad esaurimento scorte</t>
    </r>
  </si>
  <si>
    <r>
      <t xml:space="preserve">Gocce Digestive - Integratore alimentare - </t>
    </r>
    <r>
      <rPr>
        <b/>
        <sz val="11"/>
        <rFont val="Calibri"/>
        <family val="2"/>
      </rPr>
      <t xml:space="preserve">NOVITA' </t>
    </r>
    <r>
      <rPr>
        <sz val="11"/>
        <rFont val="Calibri"/>
        <family val="2"/>
      </rPr>
      <t>a partire da</t>
    </r>
    <r>
      <rPr>
        <b/>
        <sz val="11"/>
        <rFont val="Calibri"/>
        <family val="2"/>
      </rPr>
      <t xml:space="preserve"> marzo</t>
    </r>
  </si>
  <si>
    <t>Deodorante ROSA &gt; Nuova formula</t>
  </si>
  <si>
    <t>Deodorante SALVIA &gt; Nuova formula</t>
  </si>
  <si>
    <t>Deodorante LIMONE &gt; Nuova formula</t>
  </si>
  <si>
    <t>ARTICOLI PROMOZIONALI</t>
  </si>
  <si>
    <t>200+100 ML</t>
  </si>
  <si>
    <t>2 X 200 ML</t>
  </si>
  <si>
    <t>Doccia-Shampoo Arancia fruttata</t>
  </si>
  <si>
    <t>Doccia-Shampoo Vaniglia dolce</t>
  </si>
  <si>
    <r>
      <rPr>
        <b/>
        <sz val="11"/>
        <rFont val="Calibri"/>
        <family val="2"/>
      </rPr>
      <t>SCONTO 60%  !!!</t>
    </r>
    <r>
      <rPr>
        <sz val="11"/>
        <rFont val="Calibri"/>
        <family val="2"/>
      </rPr>
      <t xml:space="preserve"> VENADORON - Gel defaticante per le gambe      </t>
    </r>
    <r>
      <rPr>
        <sz val="9"/>
        <rFont val="Calibri"/>
        <family val="2"/>
      </rPr>
      <t>(scad.: 02.2018)</t>
    </r>
  </si>
  <si>
    <r>
      <rPr>
        <b/>
        <sz val="11"/>
        <rFont val="Calibri"/>
        <family val="2"/>
      </rPr>
      <t>SCONTO 60%  !!!</t>
    </r>
    <r>
      <rPr>
        <sz val="11"/>
        <rFont val="Calibri"/>
        <family val="2"/>
      </rPr>
      <t xml:space="preserve"> ENOTERA Doccia Cremosa    </t>
    </r>
    <r>
      <rPr>
        <sz val="9"/>
        <rFont val="Calibri"/>
        <family val="2"/>
      </rPr>
      <t>(scad.: 31.02.2018)</t>
    </r>
  </si>
  <si>
    <r>
      <t>Olio Massaggi ARNICA -</t>
    </r>
    <r>
      <rPr>
        <i/>
        <sz val="11"/>
        <rFont val="Calibri"/>
        <family val="2"/>
      </rPr>
      <t xml:space="preserve"> Nuovo formato 100 ml !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</si>
  <si>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ENOTERA Rivitalizzante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</si>
  <si>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Olio cellulite BETULLA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</si>
  <si>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Olio Corpo LAVANDA Rilassante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</si>
  <si>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Olio Corpo LIMONE rinfrescante</t>
    </r>
  </si>
  <si>
    <r>
      <rPr>
        <b/>
        <sz val="11"/>
        <rFont val="Calibri"/>
        <family val="2"/>
      </rPr>
      <t>SCONTO 60%  !!!</t>
    </r>
    <r>
      <rPr>
        <sz val="11"/>
        <rFont val="Calibri"/>
        <family val="2"/>
      </rPr>
      <t xml:space="preserve"> Olio Corpo MELOGRANO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</si>
  <si>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Olio Corpo OLIVELLO SPINOSO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</si>
  <si>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Olio Corpo ROSA MOSQUETA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</si>
  <si>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 xml:space="preserve"> Eau Naturelle Parfumée ROSE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</si>
  <si>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 xml:space="preserve"> Eau Naturelle Parfumée AGRUME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</si>
  <si>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 xml:space="preserve"> Eau Naturelle Parfumée GRENADE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</si>
  <si>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 xml:space="preserve"> Eau Naturelle Parfumée ONAGRE</t>
    </r>
  </si>
  <si>
    <t>Preziosa Bellezza</t>
  </si>
  <si>
    <t>200ml + 50ml</t>
  </si>
  <si>
    <t>1  Doccia MELOGRANO  200ml + 1  Cr Mani MELOGRANO 50 ml</t>
  </si>
  <si>
    <t>Carezza di sole</t>
  </si>
  <si>
    <t>200ml + 100ml</t>
  </si>
  <si>
    <t>1  Doccia OLIVELLO 200ml + 1  Cr Mani OLIVELLO 50 ml</t>
  </si>
  <si>
    <t>Dolce abbraccio</t>
  </si>
  <si>
    <t>1 Baby CALENDULA Babywash 200 ML +  Baby CALENDULA Cr Viso</t>
  </si>
  <si>
    <r>
      <rPr>
        <b/>
        <sz val="11"/>
        <rFont val="Calibri"/>
        <family val="2"/>
      </rPr>
      <t>SCONTO 60% !!!</t>
    </r>
    <r>
      <rPr>
        <sz val="11"/>
        <rFont val="Calibri"/>
        <family val="2"/>
      </rPr>
      <t xml:space="preserve">  COCCOLE ALLA CALENDULA</t>
    </r>
  </si>
  <si>
    <r>
      <t xml:space="preserve">NOVITA'  a partire da AGOSTO 2017:    KIDS </t>
    </r>
    <r>
      <rPr>
        <sz val="14"/>
        <rFont val="Calibri"/>
        <family val="2"/>
      </rPr>
      <t>2in1</t>
    </r>
    <r>
      <rPr>
        <b/>
        <sz val="14"/>
        <rFont val="Calibri"/>
        <family val="2"/>
      </rPr>
      <t xml:space="preserve"> SHOWER&amp;SHAMPOO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</si>
  <si>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ARNICA Gel</t>
    </r>
  </si>
  <si>
    <r>
      <rPr>
        <b/>
        <sz val="11"/>
        <rFont val="Calibri"/>
        <family val="2"/>
      </rPr>
      <t xml:space="preserve">SCONTO 60%  !!! </t>
    </r>
    <r>
      <rPr>
        <sz val="11"/>
        <rFont val="Calibri"/>
        <family val="2"/>
      </rPr>
      <t>CALENDULA Gel</t>
    </r>
  </si>
  <si>
    <r>
      <rPr>
        <b/>
        <sz val="11"/>
        <rFont val="Calibri"/>
        <family val="2"/>
      </rPr>
      <t>SCONTO 60%  !!!</t>
    </r>
    <r>
      <rPr>
        <sz val="11"/>
        <rFont val="Calibri"/>
        <family val="2"/>
      </rPr>
      <t xml:space="preserve"> Melato di Licheni - Integratore aliment. </t>
    </r>
  </si>
  <si>
    <r>
      <t>ARNICA Spray - s.o.s. naturale, azione lenitiva -</t>
    </r>
    <r>
      <rPr>
        <b/>
        <sz val="11"/>
        <rFont val="Calibri"/>
        <family val="2"/>
      </rPr>
      <t xml:space="preserve">NOVITA' </t>
    </r>
    <r>
      <rPr>
        <sz val="11"/>
        <rFont val="Calibri"/>
        <family val="2"/>
      </rPr>
      <t xml:space="preserve"> da marzo</t>
    </r>
  </si>
  <si>
    <r>
      <t xml:space="preserve">ARNICA ECHINACEA polvere - </t>
    </r>
    <r>
      <rPr>
        <sz val="8"/>
        <rFont val="Calibri"/>
        <family val="2"/>
      </rPr>
      <t xml:space="preserve"> </t>
    </r>
    <r>
      <rPr>
        <sz val="11"/>
        <rFont val="Calibri"/>
        <family val="2"/>
      </rPr>
      <t xml:space="preserve">per l'ombelico del neonato  </t>
    </r>
    <r>
      <rPr>
        <b/>
        <sz val="11"/>
        <rFont val="Calibri"/>
        <family val="2"/>
      </rPr>
      <t>NOVITA'</t>
    </r>
    <r>
      <rPr>
        <sz val="11"/>
        <rFont val="Calibri"/>
        <family val="2"/>
      </rPr>
      <t xml:space="preserve">  da settembre</t>
    </r>
  </si>
  <si>
    <t>20 g</t>
  </si>
  <si>
    <t>Linea Viso - ENOTERA Concentrato</t>
  </si>
  <si>
    <r>
      <t xml:space="preserve">NATALE 2017  </t>
    </r>
    <r>
      <rPr>
        <b/>
        <i/>
        <sz val="14"/>
        <color indexed="26"/>
        <rFont val="Calibri"/>
        <family val="2"/>
      </rPr>
      <t>articoli disponibili dall'11 settembre 2017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</si>
</sst>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&quot;€ 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Neo Sans Weleda"/>
      <family val="2"/>
    </font>
    <font>
      <i/>
      <sz val="11"/>
      <name val="Calibri"/>
      <family val="2"/>
    </font>
    <font>
      <sz val="9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4"/>
      <color indexed="22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9"/>
      <color indexed="8"/>
      <name val="Calibri"/>
      <family val="2"/>
    </font>
    <font>
      <sz val="11"/>
      <color indexed="26"/>
      <name val="Calibri"/>
      <family val="2"/>
    </font>
    <font>
      <sz val="8"/>
      <color indexed="26"/>
      <name val="Calibri"/>
      <family val="2"/>
    </font>
    <font>
      <i/>
      <sz val="9"/>
      <color indexed="26"/>
      <name val="Calibri"/>
      <family val="2"/>
    </font>
    <font>
      <b/>
      <sz val="14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2"/>
      <name val="Calibri"/>
      <family val="2"/>
    </font>
    <font>
      <sz val="10"/>
      <color theme="1"/>
      <name val="Calibri"/>
      <family val="2"/>
    </font>
    <font>
      <sz val="4"/>
      <color theme="0" tint="-0.04997999966144562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</font>
    <font>
      <sz val="11"/>
      <color theme="7" tint="0.7999799847602844"/>
      <name val="Calibri"/>
      <family val="2"/>
    </font>
    <font>
      <sz val="8"/>
      <color theme="7" tint="0.7999799847602844"/>
      <name val="Calibri"/>
      <family val="2"/>
    </font>
    <font>
      <i/>
      <sz val="9"/>
      <color theme="7" tint="0.7999799847602844"/>
      <name val="Calibri"/>
      <family val="2"/>
    </font>
    <font>
      <b/>
      <sz val="14"/>
      <color theme="7" tint="0.7999799847602844"/>
      <name val="Calibri"/>
      <family val="2"/>
    </font>
    <font>
      <b/>
      <sz val="11"/>
      <color theme="7" tint="0.7999799847602844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31" fillId="33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2" fillId="33" borderId="0" xfId="0" applyFont="1" applyFill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3" fillId="33" borderId="0" xfId="0" applyFont="1" applyFill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center" textRotation="90" wrapText="1"/>
      <protection locked="0"/>
    </xf>
    <xf numFmtId="0" fontId="12" fillId="33" borderId="10" xfId="0" applyFont="1" applyFill="1" applyBorder="1" applyAlignment="1" applyProtection="1">
      <alignment horizontal="center" textRotation="90" wrapText="1"/>
      <protection locked="0"/>
    </xf>
    <xf numFmtId="0" fontId="11" fillId="35" borderId="11" xfId="0" applyFont="1" applyFill="1" applyBorder="1" applyAlignment="1" applyProtection="1">
      <alignment horizontal="center"/>
      <protection locked="0"/>
    </xf>
    <xf numFmtId="0" fontId="34" fillId="35" borderId="0" xfId="0" applyFont="1" applyFill="1" applyAlignment="1" applyProtection="1">
      <alignment/>
      <protection locked="0"/>
    </xf>
    <xf numFmtId="4" fontId="11" fillId="33" borderId="0" xfId="0" applyNumberFormat="1" applyFont="1" applyFill="1" applyAlignment="1" applyProtection="1">
      <alignment/>
      <protection locked="0"/>
    </xf>
    <xf numFmtId="4" fontId="11" fillId="33" borderId="11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62" fillId="36" borderId="12" xfId="0" applyFont="1" applyFill="1" applyBorder="1" applyAlignment="1" applyProtection="1">
      <alignment/>
      <protection locked="0"/>
    </xf>
    <xf numFmtId="0" fontId="32" fillId="37" borderId="13" xfId="0" applyFont="1" applyFill="1" applyBorder="1" applyAlignment="1" applyProtection="1">
      <alignment/>
      <protection locked="0"/>
    </xf>
    <xf numFmtId="4" fontId="11" fillId="36" borderId="13" xfId="0" applyNumberFormat="1" applyFont="1" applyFill="1" applyBorder="1" applyAlignment="1" applyProtection="1">
      <alignment/>
      <protection locked="0"/>
    </xf>
    <xf numFmtId="0" fontId="11" fillId="36" borderId="13" xfId="0" applyFont="1" applyFill="1" applyBorder="1" applyAlignment="1" applyProtection="1">
      <alignment/>
      <protection locked="0"/>
    </xf>
    <xf numFmtId="0" fontId="11" fillId="36" borderId="13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 horizontal="center"/>
      <protection locked="0"/>
    </xf>
    <xf numFmtId="0" fontId="11" fillId="36" borderId="15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/>
      <protection/>
    </xf>
    <xf numFmtId="4" fontId="11" fillId="0" borderId="15" xfId="0" applyNumberFormat="1" applyFont="1" applyFill="1" applyBorder="1" applyAlignment="1" applyProtection="1">
      <alignment/>
      <protection/>
    </xf>
    <xf numFmtId="164" fontId="11" fillId="0" borderId="16" xfId="0" applyNumberFormat="1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16" fontId="11" fillId="0" borderId="15" xfId="0" applyNumberFormat="1" applyFont="1" applyFill="1" applyBorder="1" applyAlignment="1" applyProtection="1">
      <alignment horizontal="right"/>
      <protection/>
    </xf>
    <xf numFmtId="4" fontId="11" fillId="0" borderId="15" xfId="0" applyNumberFormat="1" applyFont="1" applyBorder="1" applyAlignment="1" applyProtection="1">
      <alignment/>
      <protection/>
    </xf>
    <xf numFmtId="164" fontId="11" fillId="0" borderId="15" xfId="0" applyNumberFormat="1" applyFont="1" applyBorder="1" applyAlignment="1" applyProtection="1">
      <alignment/>
      <protection/>
    </xf>
    <xf numFmtId="0" fontId="63" fillId="0" borderId="15" xfId="0" applyFont="1" applyFill="1" applyBorder="1" applyAlignment="1" applyProtection="1">
      <alignment horizontal="right"/>
      <protection/>
    </xf>
    <xf numFmtId="16" fontId="6" fillId="0" borderId="15" xfId="0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Border="1" applyAlignment="1" applyProtection="1">
      <alignment horizontal="right"/>
      <protection/>
    </xf>
    <xf numFmtId="16" fontId="63" fillId="0" borderId="15" xfId="0" applyNumberFormat="1" applyFont="1" applyFill="1" applyBorder="1" applyAlignment="1" applyProtection="1">
      <alignment horizontal="right"/>
      <protection/>
    </xf>
    <xf numFmtId="16" fontId="0" fillId="0" borderId="15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 horizontal="left"/>
      <protection/>
    </xf>
    <xf numFmtId="0" fontId="65" fillId="0" borderId="0" xfId="0" applyFont="1" applyFill="1" applyAlignment="1" applyProtection="1">
      <alignment vertical="center"/>
      <protection/>
    </xf>
    <xf numFmtId="164" fontId="11" fillId="0" borderId="0" xfId="0" applyNumberFormat="1" applyFont="1" applyBorder="1" applyAlignment="1" applyProtection="1">
      <alignment horizontal="right"/>
      <protection/>
    </xf>
    <xf numFmtId="4" fontId="11" fillId="38" borderId="0" xfId="0" applyNumberFormat="1" applyFont="1" applyFill="1" applyBorder="1" applyAlignment="1" applyProtection="1">
      <alignment/>
      <protection/>
    </xf>
    <xf numFmtId="164" fontId="11" fillId="38" borderId="0" xfId="0" applyNumberFormat="1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164" fontId="11" fillId="38" borderId="0" xfId="0" applyNumberFormat="1" applyFont="1" applyFill="1" applyBorder="1" applyAlignment="1" applyProtection="1">
      <alignment/>
      <protection locked="0"/>
    </xf>
    <xf numFmtId="4" fontId="11" fillId="38" borderId="15" xfId="0" applyNumberFormat="1" applyFont="1" applyFill="1" applyBorder="1" applyAlignment="1" applyProtection="1">
      <alignment/>
      <protection/>
    </xf>
    <xf numFmtId="164" fontId="11" fillId="38" borderId="15" xfId="0" applyNumberFormat="1" applyFont="1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 locked="0"/>
    </xf>
    <xf numFmtId="164" fontId="11" fillId="0" borderId="15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 horizontal="right"/>
      <protection/>
    </xf>
    <xf numFmtId="0" fontId="65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4" fontId="11" fillId="0" borderId="0" xfId="0" applyNumberFormat="1" applyFont="1" applyAlignment="1" applyProtection="1">
      <alignment horizontal="right"/>
      <protection/>
    </xf>
    <xf numFmtId="4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164" fontId="39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16" fontId="11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 locked="0"/>
    </xf>
    <xf numFmtId="4" fontId="11" fillId="39" borderId="15" xfId="0" applyNumberFormat="1" applyFont="1" applyFill="1" applyBorder="1" applyAlignment="1" applyProtection="1">
      <alignment/>
      <protection/>
    </xf>
    <xf numFmtId="0" fontId="11" fillId="39" borderId="15" xfId="0" applyFont="1" applyFill="1" applyBorder="1" applyAlignment="1" applyProtection="1">
      <alignment/>
      <protection/>
    </xf>
    <xf numFmtId="164" fontId="11" fillId="39" borderId="15" xfId="0" applyNumberFormat="1" applyFont="1" applyFill="1" applyBorder="1" applyAlignment="1" applyProtection="1">
      <alignment/>
      <protection/>
    </xf>
    <xf numFmtId="164" fontId="11" fillId="39" borderId="16" xfId="0" applyNumberFormat="1" applyFont="1" applyFill="1" applyBorder="1" applyAlignment="1" applyProtection="1">
      <alignment/>
      <protection/>
    </xf>
    <xf numFmtId="164" fontId="11" fillId="39" borderId="18" xfId="0" applyNumberFormat="1" applyFont="1" applyFill="1" applyBorder="1" applyAlignment="1" applyProtection="1">
      <alignment/>
      <protection/>
    </xf>
    <xf numFmtId="164" fontId="11" fillId="39" borderId="17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4" fontId="6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top" wrapText="1"/>
      <protection/>
    </xf>
    <xf numFmtId="0" fontId="11" fillId="3" borderId="15" xfId="0" applyFont="1" applyFill="1" applyBorder="1" applyAlignment="1" applyProtection="1">
      <alignment horizontal="center"/>
      <protection/>
    </xf>
    <xf numFmtId="0" fontId="6" fillId="3" borderId="15" xfId="0" applyFont="1" applyFill="1" applyBorder="1" applyAlignment="1" applyProtection="1">
      <alignment/>
      <protection/>
    </xf>
    <xf numFmtId="16" fontId="11" fillId="3" borderId="15" xfId="0" applyNumberFormat="1" applyFont="1" applyFill="1" applyBorder="1" applyAlignment="1" applyProtection="1">
      <alignment horizontal="right"/>
      <protection/>
    </xf>
    <xf numFmtId="164" fontId="11" fillId="3" borderId="15" xfId="0" applyNumberFormat="1" applyFont="1" applyFill="1" applyBorder="1" applyAlignment="1" applyProtection="1">
      <alignment/>
      <protection/>
    </xf>
    <xf numFmtId="4" fontId="11" fillId="3" borderId="15" xfId="0" applyNumberFormat="1" applyFont="1" applyFill="1" applyBorder="1" applyAlignment="1" applyProtection="1">
      <alignment/>
      <protection/>
    </xf>
    <xf numFmtId="0" fontId="11" fillId="3" borderId="16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16" fontId="6" fillId="3" borderId="15" xfId="0" applyNumberFormat="1" applyFont="1" applyFill="1" applyBorder="1" applyAlignment="1" applyProtection="1">
      <alignment horizontal="right"/>
      <protection/>
    </xf>
    <xf numFmtId="16" fontId="39" fillId="0" borderId="15" xfId="0" applyNumberFormat="1" applyFont="1" applyFill="1" applyBorder="1" applyAlignment="1" applyProtection="1">
      <alignment horizontal="right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/>
      <protection/>
    </xf>
    <xf numFmtId="16" fontId="0" fillId="34" borderId="15" xfId="0" applyNumberFormat="1" applyFont="1" applyFill="1" applyBorder="1" applyAlignment="1" applyProtection="1">
      <alignment horizontal="right"/>
      <protection/>
    </xf>
    <xf numFmtId="164" fontId="11" fillId="34" borderId="15" xfId="0" applyNumberFormat="1" applyFont="1" applyFill="1" applyBorder="1" applyAlignment="1" applyProtection="1">
      <alignment/>
      <protection/>
    </xf>
    <xf numFmtId="16" fontId="63" fillId="34" borderId="15" xfId="0" applyNumberFormat="1" applyFont="1" applyFill="1" applyBorder="1" applyAlignment="1" applyProtection="1">
      <alignment horizontal="right"/>
      <protection/>
    </xf>
    <xf numFmtId="0" fontId="11" fillId="34" borderId="13" xfId="0" applyFont="1" applyFill="1" applyBorder="1" applyAlignment="1" applyProtection="1">
      <alignment horizontal="center"/>
      <protection locked="0"/>
    </xf>
    <xf numFmtId="0" fontId="11" fillId="34" borderId="14" xfId="0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0" fontId="66" fillId="0" borderId="0" xfId="0" applyFont="1" applyAlignment="1" applyProtection="1">
      <alignment vertical="center"/>
      <protection/>
    </xf>
    <xf numFmtId="15" fontId="31" fillId="0" borderId="0" xfId="0" applyNumberFormat="1" applyFont="1" applyFill="1" applyAlignment="1" applyProtection="1">
      <alignment/>
      <protection locked="0"/>
    </xf>
    <xf numFmtId="0" fontId="11" fillId="34" borderId="15" xfId="0" applyFont="1" applyFill="1" applyBorder="1" applyAlignment="1" applyProtection="1">
      <alignment horizontal="right"/>
      <protection/>
    </xf>
    <xf numFmtId="16" fontId="6" fillId="34" borderId="15" xfId="0" applyNumberFormat="1" applyFont="1" applyFill="1" applyBorder="1" applyAlignment="1" applyProtection="1">
      <alignment horizontal="right"/>
      <protection/>
    </xf>
    <xf numFmtId="164" fontId="11" fillId="34" borderId="15" xfId="0" applyNumberFormat="1" applyFont="1" applyFill="1" applyBorder="1" applyAlignment="1" applyProtection="1">
      <alignment horizontal="right"/>
      <protection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/>
      <protection/>
    </xf>
    <xf numFmtId="4" fontId="32" fillId="34" borderId="15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16" fontId="0" fillId="34" borderId="15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0" fontId="11" fillId="40" borderId="15" xfId="0" applyFont="1" applyFill="1" applyBorder="1" applyAlignment="1" applyProtection="1">
      <alignment horizontal="center"/>
      <protection/>
    </xf>
    <xf numFmtId="0" fontId="6" fillId="40" borderId="15" xfId="0" applyFont="1" applyFill="1" applyBorder="1" applyAlignment="1" applyProtection="1">
      <alignment/>
      <protection/>
    </xf>
    <xf numFmtId="16" fontId="63" fillId="40" borderId="15" xfId="0" applyNumberFormat="1" applyFont="1" applyFill="1" applyBorder="1" applyAlignment="1" applyProtection="1">
      <alignment horizontal="right"/>
      <protection/>
    </xf>
    <xf numFmtId="164" fontId="11" fillId="40" borderId="15" xfId="0" applyNumberFormat="1" applyFont="1" applyFill="1" applyBorder="1" applyAlignment="1" applyProtection="1">
      <alignment/>
      <protection/>
    </xf>
    <xf numFmtId="4" fontId="11" fillId="40" borderId="15" xfId="0" applyNumberFormat="1" applyFont="1" applyFill="1" applyBorder="1" applyAlignment="1" applyProtection="1">
      <alignment/>
      <protection/>
    </xf>
    <xf numFmtId="0" fontId="11" fillId="40" borderId="16" xfId="0" applyFont="1" applyFill="1" applyBorder="1" applyAlignment="1" applyProtection="1">
      <alignment horizontal="center"/>
      <protection locked="0"/>
    </xf>
    <xf numFmtId="0" fontId="11" fillId="40" borderId="17" xfId="0" applyFont="1" applyFill="1" applyBorder="1" applyAlignment="1" applyProtection="1">
      <alignment horizontal="center"/>
      <protection locked="0"/>
    </xf>
    <xf numFmtId="0" fontId="11" fillId="40" borderId="15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 applyProtection="1">
      <alignment/>
      <protection/>
    </xf>
    <xf numFmtId="0" fontId="6" fillId="5" borderId="20" xfId="0" applyFont="1" applyFill="1" applyBorder="1" applyAlignment="1" applyProtection="1">
      <alignment/>
      <protection/>
    </xf>
    <xf numFmtId="164" fontId="11" fillId="5" borderId="15" xfId="0" applyNumberFormat="1" applyFont="1" applyFill="1" applyBorder="1" applyAlignment="1" applyProtection="1">
      <alignment/>
      <protection/>
    </xf>
    <xf numFmtId="4" fontId="11" fillId="5" borderId="15" xfId="0" applyNumberFormat="1" applyFont="1" applyFill="1" applyBorder="1" applyAlignment="1" applyProtection="1">
      <alignment/>
      <protection/>
    </xf>
    <xf numFmtId="0" fontId="11" fillId="5" borderId="15" xfId="0" applyFont="1" applyFill="1" applyBorder="1" applyAlignment="1" applyProtection="1">
      <alignment horizontal="center"/>
      <protection locked="0"/>
    </xf>
    <xf numFmtId="0" fontId="39" fillId="5" borderId="21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 horizontal="center"/>
      <protection/>
    </xf>
    <xf numFmtId="0" fontId="39" fillId="5" borderId="21" xfId="0" applyFont="1" applyFill="1" applyBorder="1" applyAlignment="1" applyProtection="1">
      <alignment vertical="top"/>
      <protection/>
    </xf>
    <xf numFmtId="164" fontId="11" fillId="5" borderId="22" xfId="0" applyNumberFormat="1" applyFont="1" applyFill="1" applyBorder="1" applyAlignment="1" applyProtection="1">
      <alignment/>
      <protection/>
    </xf>
    <xf numFmtId="16" fontId="9" fillId="41" borderId="15" xfId="0" applyNumberFormat="1" applyFont="1" applyFill="1" applyBorder="1" applyAlignment="1" applyProtection="1">
      <alignment horizontal="right"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1" fillId="5" borderId="24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16" fontId="11" fillId="34" borderId="15" xfId="0" applyNumberFormat="1" applyFont="1" applyFill="1" applyBorder="1" applyAlignment="1" applyProtection="1">
      <alignment horizontal="right"/>
      <protection/>
    </xf>
    <xf numFmtId="0" fontId="63" fillId="34" borderId="15" xfId="0" applyFont="1" applyFill="1" applyBorder="1" applyAlignment="1" applyProtection="1">
      <alignment horizontal="right"/>
      <protection/>
    </xf>
    <xf numFmtId="0" fontId="6" fillId="42" borderId="15" xfId="0" applyFont="1" applyFill="1" applyBorder="1" applyAlignment="1" applyProtection="1">
      <alignment/>
      <protection/>
    </xf>
    <xf numFmtId="16" fontId="6" fillId="42" borderId="15" xfId="0" applyNumberFormat="1" applyFont="1" applyFill="1" applyBorder="1" applyAlignment="1" applyProtection="1">
      <alignment horizontal="right"/>
      <protection/>
    </xf>
    <xf numFmtId="169" fontId="6" fillId="42" borderId="15" xfId="0" applyNumberFormat="1" applyFont="1" applyFill="1" applyBorder="1" applyAlignment="1" applyProtection="1">
      <alignment/>
      <protection/>
    </xf>
    <xf numFmtId="0" fontId="67" fillId="43" borderId="0" xfId="0" applyFont="1" applyFill="1" applyAlignment="1" applyProtection="1">
      <alignment/>
      <protection/>
    </xf>
    <xf numFmtId="16" fontId="68" fillId="44" borderId="0" xfId="0" applyNumberFormat="1" applyFont="1" applyFill="1" applyAlignment="1" applyProtection="1">
      <alignment horizontal="right"/>
      <protection/>
    </xf>
    <xf numFmtId="0" fontId="69" fillId="44" borderId="0" xfId="0" applyFont="1" applyFill="1" applyBorder="1" applyAlignment="1" applyProtection="1">
      <alignment vertical="top"/>
      <protection/>
    </xf>
    <xf numFmtId="0" fontId="39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32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 locked="0"/>
    </xf>
    <xf numFmtId="0" fontId="70" fillId="43" borderId="0" xfId="0" applyFont="1" applyFill="1" applyAlignment="1" applyProtection="1">
      <alignment/>
      <protection/>
    </xf>
    <xf numFmtId="0" fontId="71" fillId="44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4" fontId="32" fillId="0" borderId="15" xfId="0" applyNumberFormat="1" applyFont="1" applyFill="1" applyBorder="1" applyAlignment="1" applyProtection="1">
      <alignment/>
      <protection/>
    </xf>
    <xf numFmtId="0" fontId="11" fillId="13" borderId="15" xfId="0" applyFont="1" applyFill="1" applyBorder="1" applyAlignment="1" applyProtection="1">
      <alignment horizontal="center"/>
      <protection/>
    </xf>
    <xf numFmtId="1" fontId="6" fillId="42" borderId="15" xfId="0" applyNumberFormat="1" applyFont="1" applyFill="1" applyBorder="1" applyAlignment="1" applyProtection="1">
      <alignment horizontal="center"/>
      <protection/>
    </xf>
    <xf numFmtId="16" fontId="3" fillId="0" borderId="0" xfId="0" applyNumberFormat="1" applyFont="1" applyFill="1" applyAlignment="1" applyProtection="1">
      <alignment horizontal="left"/>
      <protection/>
    </xf>
    <xf numFmtId="169" fontId="11" fillId="42" borderId="15" xfId="0" applyNumberFormat="1" applyFont="1" applyFill="1" applyBorder="1" applyAlignment="1" applyProtection="1">
      <alignment/>
      <protection/>
    </xf>
    <xf numFmtId="2" fontId="11" fillId="42" borderId="15" xfId="0" applyNumberFormat="1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16" fontId="9" fillId="45" borderId="15" xfId="0" applyNumberFormat="1" applyFont="1" applyFill="1" applyBorder="1" applyAlignment="1" applyProtection="1">
      <alignment horizontal="right"/>
      <protection/>
    </xf>
    <xf numFmtId="164" fontId="6" fillId="34" borderId="15" xfId="0" applyNumberFormat="1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 horizontal="center"/>
      <protection locked="0"/>
    </xf>
    <xf numFmtId="16" fontId="11" fillId="0" borderId="0" xfId="0" applyNumberFormat="1" applyFont="1" applyFill="1" applyBorder="1" applyAlignment="1" applyProtection="1">
      <alignment horizontal="left"/>
      <protection/>
    </xf>
    <xf numFmtId="164" fontId="11" fillId="5" borderId="15" xfId="0" applyNumberFormat="1" applyFont="1" applyFill="1" applyBorder="1" applyAlignment="1" applyProtection="1">
      <alignment/>
      <protection locked="0"/>
    </xf>
    <xf numFmtId="169" fontId="67" fillId="44" borderId="0" xfId="0" applyNumberFormat="1" applyFont="1" applyFill="1" applyAlignment="1" applyProtection="1">
      <alignment/>
      <protection/>
    </xf>
    <xf numFmtId="2" fontId="67" fillId="44" borderId="0" xfId="0" applyNumberFormat="1" applyFont="1" applyFill="1" applyAlignment="1" applyProtection="1">
      <alignment/>
      <protection/>
    </xf>
    <xf numFmtId="1" fontId="67" fillId="44" borderId="0" xfId="0" applyNumberFormat="1" applyFont="1" applyFill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2" fillId="42" borderId="0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/>
      <protection/>
    </xf>
    <xf numFmtId="164" fontId="11" fillId="0" borderId="23" xfId="0" applyNumberFormat="1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6" fillId="46" borderId="0" xfId="0" applyFont="1" applyFill="1" applyAlignment="1" applyProtection="1">
      <alignment/>
      <protection/>
    </xf>
    <xf numFmtId="164" fontId="11" fillId="3" borderId="15" xfId="0" applyNumberFormat="1" applyFont="1" applyFill="1" applyBorder="1" applyAlignment="1" applyProtection="1">
      <alignment horizontal="right"/>
      <protection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="120" zoomScaleNormal="120" zoomScalePageLayoutView="0" workbookViewId="0" topLeftCell="A164">
      <selection activeCell="J171" sqref="J171"/>
    </sheetView>
  </sheetViews>
  <sheetFormatPr defaultColWidth="12.57421875" defaultRowHeight="15"/>
  <cols>
    <col min="1" max="1" width="6.28125" style="6" customWidth="1"/>
    <col min="2" max="2" width="84.8515625" style="6" customWidth="1"/>
    <col min="3" max="3" width="11.28125" style="6" customWidth="1"/>
    <col min="4" max="4" width="9.28125" style="6" customWidth="1"/>
    <col min="5" max="6" width="9.57421875" style="6" customWidth="1"/>
    <col min="7" max="7" width="9.140625" style="6" customWidth="1"/>
    <col min="8" max="9" width="10.7109375" style="6" customWidth="1"/>
    <col min="10" max="10" width="5.421875" style="6" customWidth="1"/>
    <col min="11" max="28" width="5.28125" style="6" customWidth="1"/>
    <col min="29" max="16384" width="12.57421875" style="6" customWidth="1"/>
  </cols>
  <sheetData>
    <row r="1" spans="1:28" ht="15.75">
      <c r="A1" s="1"/>
      <c r="B1" s="1" t="s">
        <v>0</v>
      </c>
      <c r="C1" s="140">
        <v>42975</v>
      </c>
      <c r="D1" s="2"/>
      <c r="E1" s="3" t="s">
        <v>1</v>
      </c>
      <c r="F1" s="4" t="s">
        <v>146</v>
      </c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7.5" customHeight="1">
      <c r="A2" s="5"/>
      <c r="B2" s="7" t="s">
        <v>2</v>
      </c>
      <c r="C2" s="7" t="s">
        <v>2</v>
      </c>
      <c r="D2" s="7" t="s">
        <v>2</v>
      </c>
      <c r="E2" s="7" t="s">
        <v>2</v>
      </c>
      <c r="F2" s="7" t="s">
        <v>2</v>
      </c>
      <c r="G2" s="7" t="s">
        <v>2</v>
      </c>
      <c r="H2" s="7" t="s">
        <v>2</v>
      </c>
      <c r="I2" s="7" t="s">
        <v>2</v>
      </c>
      <c r="J2" s="7" t="s">
        <v>2</v>
      </c>
      <c r="K2" s="7" t="s">
        <v>2</v>
      </c>
      <c r="L2" s="7" t="s">
        <v>2</v>
      </c>
      <c r="M2" s="7" t="s">
        <v>2</v>
      </c>
      <c r="N2" s="7" t="s">
        <v>2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02" customHeight="1">
      <c r="A3" s="8" t="s">
        <v>3</v>
      </c>
      <c r="B3" s="9" t="s">
        <v>4</v>
      </c>
      <c r="C3" s="10"/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 t="s">
        <v>11</v>
      </c>
      <c r="L3" s="12" t="s">
        <v>11</v>
      </c>
      <c r="M3" s="12" t="s">
        <v>11</v>
      </c>
      <c r="N3" s="12" t="s">
        <v>11</v>
      </c>
      <c r="O3" s="12" t="s">
        <v>11</v>
      </c>
      <c r="P3" s="12" t="s">
        <v>11</v>
      </c>
      <c r="Q3" s="12" t="s">
        <v>11</v>
      </c>
      <c r="R3" s="12" t="s">
        <v>11</v>
      </c>
      <c r="S3" s="12" t="s">
        <v>11</v>
      </c>
      <c r="T3" s="12" t="s">
        <v>11</v>
      </c>
      <c r="U3" s="12" t="s">
        <v>11</v>
      </c>
      <c r="V3" s="12" t="s">
        <v>11</v>
      </c>
      <c r="W3" s="12" t="s">
        <v>11</v>
      </c>
      <c r="X3" s="12" t="s">
        <v>11</v>
      </c>
      <c r="Y3" s="12" t="s">
        <v>11</v>
      </c>
      <c r="Z3" s="12" t="s">
        <v>11</v>
      </c>
      <c r="AA3" s="12" t="s">
        <v>11</v>
      </c>
      <c r="AB3" s="12" t="s">
        <v>11</v>
      </c>
    </row>
    <row r="4" spans="1:28" ht="12.75">
      <c r="A4" s="13"/>
      <c r="B4" s="14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2.75">
      <c r="A5" s="18">
        <v>1</v>
      </c>
      <c r="B5" s="19"/>
      <c r="C5" s="20"/>
      <c r="D5" s="20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  <c r="P5" s="22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5">
      <c r="A6" s="25">
        <f aca="true" t="shared" si="0" ref="A6:A35">SUM(J6:AB6)</f>
        <v>0</v>
      </c>
      <c r="B6" s="26" t="s">
        <v>15</v>
      </c>
      <c r="C6" s="27" t="s">
        <v>13</v>
      </c>
      <c r="D6" s="28">
        <v>10.5</v>
      </c>
      <c r="E6" s="29">
        <f aca="true" t="shared" si="1" ref="E6:E19">(D6/1.22)-((D6/1.22)*30%)</f>
        <v>6.024590163934426</v>
      </c>
      <c r="F6" s="28">
        <f aca="true" t="shared" si="2" ref="F6:F53">A6*E6</f>
        <v>0</v>
      </c>
      <c r="G6" s="100"/>
      <c r="H6" s="28">
        <f aca="true" t="shared" si="3" ref="H6:H53">F6*22%+(F6)</f>
        <v>0</v>
      </c>
      <c r="I6" s="102"/>
      <c r="J6" s="31"/>
      <c r="K6" s="31"/>
      <c r="L6" s="31"/>
      <c r="M6" s="31"/>
      <c r="N6" s="31"/>
      <c r="O6" s="31"/>
      <c r="P6" s="31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5">
      <c r="A7" s="25">
        <f t="shared" si="0"/>
        <v>0</v>
      </c>
      <c r="B7" s="26" t="s">
        <v>12</v>
      </c>
      <c r="C7" s="27" t="s">
        <v>13</v>
      </c>
      <c r="D7" s="28">
        <v>13</v>
      </c>
      <c r="E7" s="29">
        <f t="shared" si="1"/>
        <v>7.4590163934426235</v>
      </c>
      <c r="F7" s="28">
        <f t="shared" si="2"/>
        <v>0</v>
      </c>
      <c r="G7" s="100"/>
      <c r="H7" s="28">
        <f t="shared" si="3"/>
        <v>0</v>
      </c>
      <c r="I7" s="102"/>
      <c r="J7" s="31"/>
      <c r="K7" s="31"/>
      <c r="L7" s="31"/>
      <c r="M7" s="31"/>
      <c r="N7" s="31"/>
      <c r="O7" s="31"/>
      <c r="P7" s="31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</row>
    <row r="8" spans="1:28" ht="15">
      <c r="A8" s="25">
        <f t="shared" si="0"/>
        <v>0</v>
      </c>
      <c r="B8" s="26" t="s">
        <v>14</v>
      </c>
      <c r="C8" s="27" t="s">
        <v>13</v>
      </c>
      <c r="D8" s="28">
        <v>13</v>
      </c>
      <c r="E8" s="29">
        <f t="shared" si="1"/>
        <v>7.4590163934426235</v>
      </c>
      <c r="F8" s="28">
        <f t="shared" si="2"/>
        <v>0</v>
      </c>
      <c r="G8" s="100"/>
      <c r="H8" s="28">
        <f t="shared" si="3"/>
        <v>0</v>
      </c>
      <c r="I8" s="102"/>
      <c r="J8" s="31"/>
      <c r="K8" s="31"/>
      <c r="L8" s="31"/>
      <c r="M8" s="31"/>
      <c r="N8" s="31"/>
      <c r="O8" s="31"/>
      <c r="P8" s="31"/>
      <c r="Q8" s="32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4.25">
      <c r="A9" s="25">
        <f t="shared" si="0"/>
        <v>0</v>
      </c>
      <c r="B9" s="26" t="s">
        <v>19</v>
      </c>
      <c r="C9" s="27" t="s">
        <v>18</v>
      </c>
      <c r="D9" s="28">
        <v>10.1</v>
      </c>
      <c r="E9" s="29">
        <f t="shared" si="1"/>
        <v>5.795081967213115</v>
      </c>
      <c r="F9" s="28">
        <f t="shared" si="2"/>
        <v>0</v>
      </c>
      <c r="G9" s="100"/>
      <c r="H9" s="28">
        <f t="shared" si="3"/>
        <v>0</v>
      </c>
      <c r="I9" s="102"/>
      <c r="J9" s="31"/>
      <c r="K9" s="31"/>
      <c r="L9" s="31"/>
      <c r="M9" s="31"/>
      <c r="N9" s="31"/>
      <c r="O9" s="31"/>
      <c r="P9" s="31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4.25">
      <c r="A10" s="25">
        <f t="shared" si="0"/>
        <v>0</v>
      </c>
      <c r="B10" s="26" t="s">
        <v>16</v>
      </c>
      <c r="C10" s="27" t="s">
        <v>13</v>
      </c>
      <c r="D10" s="28">
        <v>13</v>
      </c>
      <c r="E10" s="29">
        <f t="shared" si="1"/>
        <v>7.4590163934426235</v>
      </c>
      <c r="F10" s="28">
        <f t="shared" si="2"/>
        <v>0</v>
      </c>
      <c r="G10" s="100"/>
      <c r="H10" s="28">
        <f t="shared" si="3"/>
        <v>0</v>
      </c>
      <c r="I10" s="102"/>
      <c r="J10" s="31"/>
      <c r="K10" s="31"/>
      <c r="L10" s="31"/>
      <c r="M10" s="31"/>
      <c r="N10" s="31"/>
      <c r="O10" s="31"/>
      <c r="P10" s="31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4.25">
      <c r="A11" s="25">
        <f t="shared" si="0"/>
        <v>0</v>
      </c>
      <c r="B11" s="26" t="s">
        <v>17</v>
      </c>
      <c r="C11" s="27" t="s">
        <v>18</v>
      </c>
      <c r="D11" s="28">
        <v>10.5</v>
      </c>
      <c r="E11" s="29">
        <f t="shared" si="1"/>
        <v>6.024590163934426</v>
      </c>
      <c r="F11" s="28">
        <f t="shared" si="2"/>
        <v>0</v>
      </c>
      <c r="G11" s="100"/>
      <c r="H11" s="28">
        <f t="shared" si="3"/>
        <v>0</v>
      </c>
      <c r="I11" s="102"/>
      <c r="J11" s="31"/>
      <c r="K11" s="31"/>
      <c r="L11" s="31"/>
      <c r="M11" s="31"/>
      <c r="N11" s="31"/>
      <c r="O11" s="31"/>
      <c r="P11" s="31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4.25">
      <c r="A12" s="25">
        <f t="shared" si="0"/>
        <v>0</v>
      </c>
      <c r="B12" s="26" t="s">
        <v>20</v>
      </c>
      <c r="C12" s="27" t="s">
        <v>21</v>
      </c>
      <c r="D12" s="28">
        <v>8.2</v>
      </c>
      <c r="E12" s="29">
        <f t="shared" si="1"/>
        <v>4.704918032786885</v>
      </c>
      <c r="F12" s="28">
        <f t="shared" si="2"/>
        <v>0</v>
      </c>
      <c r="G12" s="100"/>
      <c r="H12" s="28">
        <f t="shared" si="3"/>
        <v>0</v>
      </c>
      <c r="I12" s="102"/>
      <c r="J12" s="31"/>
      <c r="K12" s="31"/>
      <c r="L12" s="31"/>
      <c r="M12" s="31"/>
      <c r="N12" s="31"/>
      <c r="O12" s="31"/>
      <c r="P12" s="31"/>
      <c r="Q12" s="3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4.25">
      <c r="A13" s="25">
        <f t="shared" si="0"/>
        <v>0</v>
      </c>
      <c r="B13" s="26" t="s">
        <v>22</v>
      </c>
      <c r="C13" s="27" t="s">
        <v>13</v>
      </c>
      <c r="D13" s="28">
        <v>13</v>
      </c>
      <c r="E13" s="29">
        <f t="shared" si="1"/>
        <v>7.4590163934426235</v>
      </c>
      <c r="F13" s="28">
        <f t="shared" si="2"/>
        <v>0</v>
      </c>
      <c r="G13" s="100"/>
      <c r="H13" s="28">
        <f t="shared" si="3"/>
        <v>0</v>
      </c>
      <c r="I13" s="102"/>
      <c r="J13" s="31"/>
      <c r="K13" s="31"/>
      <c r="L13" s="31"/>
      <c r="M13" s="31"/>
      <c r="N13" s="31"/>
      <c r="O13" s="31"/>
      <c r="P13" s="31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4.25">
      <c r="A14" s="25">
        <f t="shared" si="0"/>
        <v>0</v>
      </c>
      <c r="B14" s="26" t="s">
        <v>107</v>
      </c>
      <c r="C14" s="27" t="s">
        <v>21</v>
      </c>
      <c r="D14" s="28">
        <v>14</v>
      </c>
      <c r="E14" s="29">
        <f t="shared" si="1"/>
        <v>8.032786885245901</v>
      </c>
      <c r="F14" s="28">
        <f t="shared" si="2"/>
        <v>0</v>
      </c>
      <c r="G14" s="100"/>
      <c r="H14" s="28">
        <f t="shared" si="3"/>
        <v>0</v>
      </c>
      <c r="I14" s="102"/>
      <c r="J14" s="31"/>
      <c r="K14" s="31"/>
      <c r="L14" s="31"/>
      <c r="M14" s="31"/>
      <c r="N14" s="31"/>
      <c r="O14" s="31"/>
      <c r="P14" s="31"/>
      <c r="Q14" s="3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4.25">
      <c r="A15" s="25">
        <f t="shared" si="0"/>
        <v>0</v>
      </c>
      <c r="B15" s="26" t="s">
        <v>23</v>
      </c>
      <c r="C15" s="27" t="s">
        <v>13</v>
      </c>
      <c r="D15" s="28">
        <v>15</v>
      </c>
      <c r="E15" s="29">
        <f t="shared" si="1"/>
        <v>8.60655737704918</v>
      </c>
      <c r="F15" s="28">
        <f t="shared" si="2"/>
        <v>0</v>
      </c>
      <c r="G15" s="100"/>
      <c r="H15" s="28">
        <f t="shared" si="3"/>
        <v>0</v>
      </c>
      <c r="I15" s="102"/>
      <c r="J15" s="31"/>
      <c r="K15" s="31"/>
      <c r="L15" s="31"/>
      <c r="M15" s="31"/>
      <c r="N15" s="31"/>
      <c r="O15" s="31"/>
      <c r="P15" s="31"/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4.25">
      <c r="A16" s="25">
        <f t="shared" si="0"/>
        <v>0</v>
      </c>
      <c r="B16" s="26" t="s">
        <v>24</v>
      </c>
      <c r="C16" s="27" t="s">
        <v>21</v>
      </c>
      <c r="D16" s="28">
        <v>9</v>
      </c>
      <c r="E16" s="29">
        <f t="shared" si="1"/>
        <v>5.163934426229508</v>
      </c>
      <c r="F16" s="28">
        <f t="shared" si="2"/>
        <v>0</v>
      </c>
      <c r="G16" s="100"/>
      <c r="H16" s="28">
        <f t="shared" si="3"/>
        <v>0</v>
      </c>
      <c r="I16" s="102"/>
      <c r="J16" s="31"/>
      <c r="K16" s="31"/>
      <c r="L16" s="31"/>
      <c r="M16" s="31"/>
      <c r="N16" s="31"/>
      <c r="O16" s="31"/>
      <c r="P16" s="31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14.25">
      <c r="A17" s="25">
        <f t="shared" si="0"/>
        <v>0</v>
      </c>
      <c r="B17" s="26" t="s">
        <v>25</v>
      </c>
      <c r="C17" s="34" t="s">
        <v>21</v>
      </c>
      <c r="D17" s="28">
        <v>9.5</v>
      </c>
      <c r="E17" s="29">
        <f t="shared" si="1"/>
        <v>5.450819672131148</v>
      </c>
      <c r="F17" s="28">
        <f t="shared" si="2"/>
        <v>0</v>
      </c>
      <c r="G17" s="100"/>
      <c r="H17" s="28">
        <f t="shared" si="3"/>
        <v>0</v>
      </c>
      <c r="I17" s="102"/>
      <c r="J17" s="31"/>
      <c r="K17" s="31"/>
      <c r="L17" s="31"/>
      <c r="M17" s="31"/>
      <c r="N17" s="31"/>
      <c r="O17" s="31"/>
      <c r="P17" s="31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14.25">
      <c r="A18" s="25">
        <f t="shared" si="0"/>
        <v>0</v>
      </c>
      <c r="B18" s="26" t="s">
        <v>26</v>
      </c>
      <c r="C18" s="34" t="s">
        <v>13</v>
      </c>
      <c r="D18" s="28">
        <v>16.7</v>
      </c>
      <c r="E18" s="29">
        <f t="shared" si="1"/>
        <v>9.581967213114755</v>
      </c>
      <c r="F18" s="28">
        <f t="shared" si="2"/>
        <v>0</v>
      </c>
      <c r="G18" s="100"/>
      <c r="H18" s="28">
        <f t="shared" si="3"/>
        <v>0</v>
      </c>
      <c r="I18" s="102"/>
      <c r="J18" s="31"/>
      <c r="K18" s="31"/>
      <c r="L18" s="31"/>
      <c r="M18" s="31"/>
      <c r="N18" s="31"/>
      <c r="O18" s="31"/>
      <c r="P18" s="31"/>
      <c r="Q18" s="3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14.25">
      <c r="A19" s="25">
        <f t="shared" si="0"/>
        <v>0</v>
      </c>
      <c r="B19" s="26" t="s">
        <v>27</v>
      </c>
      <c r="C19" s="34" t="s">
        <v>13</v>
      </c>
      <c r="D19" s="28">
        <v>16.7</v>
      </c>
      <c r="E19" s="29">
        <f t="shared" si="1"/>
        <v>9.581967213114755</v>
      </c>
      <c r="F19" s="28">
        <f t="shared" si="2"/>
        <v>0</v>
      </c>
      <c r="G19" s="100"/>
      <c r="H19" s="28">
        <f t="shared" si="3"/>
        <v>0</v>
      </c>
      <c r="I19" s="102"/>
      <c r="J19" s="31"/>
      <c r="K19" s="31"/>
      <c r="L19" s="31"/>
      <c r="M19" s="31"/>
      <c r="N19" s="31"/>
      <c r="O19" s="31"/>
      <c r="P19" s="31"/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14.25">
      <c r="A20" s="25">
        <f t="shared" si="0"/>
        <v>0</v>
      </c>
      <c r="B20" s="26" t="s">
        <v>108</v>
      </c>
      <c r="C20" s="128" t="s">
        <v>13</v>
      </c>
      <c r="D20" s="28">
        <v>16.7</v>
      </c>
      <c r="E20" s="29">
        <f aca="true" t="shared" si="4" ref="E20:E25">(D20/1.22)-((D20/1.22)*30%)</f>
        <v>9.581967213114755</v>
      </c>
      <c r="F20" s="28">
        <f t="shared" si="2"/>
        <v>0</v>
      </c>
      <c r="G20" s="100"/>
      <c r="H20" s="28">
        <f t="shared" si="3"/>
        <v>0</v>
      </c>
      <c r="I20" s="102"/>
      <c r="J20" s="31"/>
      <c r="K20" s="31"/>
      <c r="L20" s="31"/>
      <c r="M20" s="31"/>
      <c r="N20" s="31"/>
      <c r="O20" s="31"/>
      <c r="P20" s="31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14.25">
      <c r="A21" s="25">
        <f t="shared" si="0"/>
        <v>0</v>
      </c>
      <c r="B21" s="26" t="s">
        <v>109</v>
      </c>
      <c r="C21" s="34" t="s">
        <v>28</v>
      </c>
      <c r="D21" s="28">
        <v>13.5</v>
      </c>
      <c r="E21" s="29">
        <f t="shared" si="4"/>
        <v>7.745901639344263</v>
      </c>
      <c r="F21" s="28">
        <f t="shared" si="2"/>
        <v>0</v>
      </c>
      <c r="G21" s="100"/>
      <c r="H21" s="28">
        <f t="shared" si="3"/>
        <v>0</v>
      </c>
      <c r="I21" s="102"/>
      <c r="J21" s="31"/>
      <c r="K21" s="31"/>
      <c r="L21" s="31"/>
      <c r="M21" s="31"/>
      <c r="N21" s="31"/>
      <c r="O21" s="31"/>
      <c r="P21" s="31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14.25">
      <c r="A22" s="25">
        <f t="shared" si="0"/>
        <v>0</v>
      </c>
      <c r="B22" s="26" t="s">
        <v>29</v>
      </c>
      <c r="C22" s="34" t="s">
        <v>13</v>
      </c>
      <c r="D22" s="28">
        <v>16.7</v>
      </c>
      <c r="E22" s="35">
        <f t="shared" si="4"/>
        <v>9.581967213114755</v>
      </c>
      <c r="F22" s="36">
        <f t="shared" si="2"/>
        <v>0</v>
      </c>
      <c r="G22" s="100"/>
      <c r="H22" s="36">
        <f t="shared" si="3"/>
        <v>0</v>
      </c>
      <c r="I22" s="102"/>
      <c r="J22" s="31"/>
      <c r="K22" s="31"/>
      <c r="L22" s="31"/>
      <c r="M22" s="31"/>
      <c r="N22" s="31"/>
      <c r="O22" s="31"/>
      <c r="P22" s="31"/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4.25">
      <c r="A23" s="25">
        <f>SUM(J23:AB23)</f>
        <v>0</v>
      </c>
      <c r="B23" s="26" t="s">
        <v>30</v>
      </c>
      <c r="C23" s="34" t="s">
        <v>13</v>
      </c>
      <c r="D23" s="28">
        <v>12.9</v>
      </c>
      <c r="E23" s="35">
        <f t="shared" si="4"/>
        <v>7.4016393442622945</v>
      </c>
      <c r="F23" s="36">
        <f>A23*E23</f>
        <v>0</v>
      </c>
      <c r="G23" s="100"/>
      <c r="H23" s="36">
        <f>F23*22%+(F23)</f>
        <v>0</v>
      </c>
      <c r="I23" s="102"/>
      <c r="J23" s="31"/>
      <c r="K23" s="31"/>
      <c r="L23" s="31"/>
      <c r="M23" s="31"/>
      <c r="N23" s="31"/>
      <c r="O23" s="31"/>
      <c r="P23" s="31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14.25">
      <c r="A24" s="25">
        <f t="shared" si="0"/>
        <v>0</v>
      </c>
      <c r="B24" s="26" t="s">
        <v>31</v>
      </c>
      <c r="C24" s="34" t="s">
        <v>28</v>
      </c>
      <c r="D24" s="28">
        <v>11.2</v>
      </c>
      <c r="E24" s="35">
        <f t="shared" si="4"/>
        <v>6.426229508196721</v>
      </c>
      <c r="F24" s="36">
        <f t="shared" si="2"/>
        <v>0</v>
      </c>
      <c r="G24" s="100"/>
      <c r="H24" s="36">
        <f t="shared" si="3"/>
        <v>0</v>
      </c>
      <c r="I24" s="102"/>
      <c r="J24" s="31"/>
      <c r="K24" s="31"/>
      <c r="L24" s="31"/>
      <c r="M24" s="31"/>
      <c r="N24" s="31"/>
      <c r="O24" s="31"/>
      <c r="P24" s="31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14.25">
      <c r="A25" s="25">
        <f t="shared" si="0"/>
        <v>0</v>
      </c>
      <c r="B25" s="26" t="s">
        <v>32</v>
      </c>
      <c r="C25" s="34" t="s">
        <v>33</v>
      </c>
      <c r="D25" s="28">
        <v>12.9</v>
      </c>
      <c r="E25" s="29">
        <f t="shared" si="4"/>
        <v>7.4016393442622945</v>
      </c>
      <c r="F25" s="28">
        <f t="shared" si="2"/>
        <v>0</v>
      </c>
      <c r="G25" s="100"/>
      <c r="H25" s="28">
        <f t="shared" si="3"/>
        <v>0</v>
      </c>
      <c r="I25" s="102"/>
      <c r="J25" s="31"/>
      <c r="K25" s="31"/>
      <c r="L25" s="31"/>
      <c r="M25" s="31"/>
      <c r="N25" s="31"/>
      <c r="O25" s="31"/>
      <c r="P25" s="31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14.25">
      <c r="A26" s="25">
        <f t="shared" si="0"/>
        <v>0</v>
      </c>
      <c r="B26" s="26" t="s">
        <v>34</v>
      </c>
      <c r="C26" s="34" t="s">
        <v>21</v>
      </c>
      <c r="D26" s="28">
        <v>13.7</v>
      </c>
      <c r="E26" s="35">
        <f aca="true" t="shared" si="5" ref="E26:E93">(D26/1.22)-((D26/1.22)*30%)</f>
        <v>7.860655737704917</v>
      </c>
      <c r="F26" s="36">
        <f t="shared" si="2"/>
        <v>0</v>
      </c>
      <c r="G26" s="100"/>
      <c r="H26" s="36">
        <f t="shared" si="3"/>
        <v>0</v>
      </c>
      <c r="I26" s="102"/>
      <c r="J26" s="31"/>
      <c r="K26" s="31"/>
      <c r="L26" s="31"/>
      <c r="M26" s="31"/>
      <c r="N26" s="31"/>
      <c r="O26" s="31"/>
      <c r="P26" s="31"/>
      <c r="Q26" s="3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ht="14.25">
      <c r="A27" s="25">
        <f t="shared" si="0"/>
        <v>0</v>
      </c>
      <c r="B27" s="26" t="s">
        <v>110</v>
      </c>
      <c r="C27" s="34" t="s">
        <v>35</v>
      </c>
      <c r="D27" s="28">
        <v>11.9</v>
      </c>
      <c r="E27" s="35">
        <f t="shared" si="5"/>
        <v>6.827868852459018</v>
      </c>
      <c r="F27" s="36">
        <f t="shared" si="2"/>
        <v>0</v>
      </c>
      <c r="G27" s="100"/>
      <c r="H27" s="36">
        <f t="shared" si="3"/>
        <v>0</v>
      </c>
      <c r="I27" s="102"/>
      <c r="J27" s="31"/>
      <c r="K27" s="31"/>
      <c r="L27" s="31"/>
      <c r="M27" s="31"/>
      <c r="N27" s="31"/>
      <c r="O27" s="31"/>
      <c r="P27" s="31"/>
      <c r="Q27" s="3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14.25">
      <c r="A28" s="25">
        <f t="shared" si="0"/>
        <v>0</v>
      </c>
      <c r="B28" s="26" t="s">
        <v>36</v>
      </c>
      <c r="C28" s="34" t="s">
        <v>35</v>
      </c>
      <c r="D28" s="28">
        <v>11.9</v>
      </c>
      <c r="E28" s="35">
        <f t="shared" si="5"/>
        <v>6.827868852459018</v>
      </c>
      <c r="F28" s="36">
        <f t="shared" si="2"/>
        <v>0</v>
      </c>
      <c r="G28" s="100"/>
      <c r="H28" s="36">
        <f t="shared" si="3"/>
        <v>0</v>
      </c>
      <c r="I28" s="102"/>
      <c r="J28" s="31"/>
      <c r="K28" s="31"/>
      <c r="L28" s="31"/>
      <c r="M28" s="31"/>
      <c r="N28" s="31"/>
      <c r="O28" s="31"/>
      <c r="P28" s="31"/>
      <c r="Q28" s="32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14.25">
      <c r="A29" s="25">
        <f t="shared" si="0"/>
        <v>0</v>
      </c>
      <c r="B29" s="26" t="s">
        <v>111</v>
      </c>
      <c r="C29" s="40" t="s">
        <v>35</v>
      </c>
      <c r="D29" s="28">
        <v>11.9</v>
      </c>
      <c r="E29" s="29">
        <f>(D29/1.22)-((D29/1.22)*30%)</f>
        <v>6.827868852459018</v>
      </c>
      <c r="F29" s="28">
        <f t="shared" si="2"/>
        <v>0</v>
      </c>
      <c r="G29" s="100"/>
      <c r="H29" s="28">
        <f t="shared" si="3"/>
        <v>0</v>
      </c>
      <c r="I29" s="102"/>
      <c r="J29" s="31"/>
      <c r="K29" s="31"/>
      <c r="L29" s="31"/>
      <c r="M29" s="31"/>
      <c r="N29" s="31"/>
      <c r="O29" s="31"/>
      <c r="P29" s="31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14.25">
      <c r="A30" s="25">
        <f t="shared" si="0"/>
        <v>0</v>
      </c>
      <c r="B30" s="26" t="s">
        <v>37</v>
      </c>
      <c r="C30" s="27" t="s">
        <v>13</v>
      </c>
      <c r="D30" s="28">
        <v>23</v>
      </c>
      <c r="E30" s="35">
        <f t="shared" si="5"/>
        <v>13.196721311475411</v>
      </c>
      <c r="F30" s="36">
        <f t="shared" si="2"/>
        <v>0</v>
      </c>
      <c r="G30" s="100"/>
      <c r="H30" s="36">
        <f t="shared" si="3"/>
        <v>0</v>
      </c>
      <c r="I30" s="102"/>
      <c r="J30" s="31"/>
      <c r="K30" s="31"/>
      <c r="L30" s="31"/>
      <c r="M30" s="31"/>
      <c r="N30" s="31"/>
      <c r="O30" s="31"/>
      <c r="P30" s="31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28" ht="14.25">
      <c r="A31" s="25">
        <f t="shared" si="0"/>
        <v>0</v>
      </c>
      <c r="B31" s="26" t="s">
        <v>38</v>
      </c>
      <c r="C31" s="27" t="s">
        <v>13</v>
      </c>
      <c r="D31" s="28">
        <v>13</v>
      </c>
      <c r="E31" s="35">
        <f t="shared" si="5"/>
        <v>7.4590163934426235</v>
      </c>
      <c r="F31" s="36">
        <f t="shared" si="2"/>
        <v>0</v>
      </c>
      <c r="G31" s="100"/>
      <c r="H31" s="36">
        <f t="shared" si="3"/>
        <v>0</v>
      </c>
      <c r="I31" s="102"/>
      <c r="J31" s="31"/>
      <c r="K31" s="31"/>
      <c r="L31" s="31"/>
      <c r="M31" s="31"/>
      <c r="N31" s="31"/>
      <c r="O31" s="31"/>
      <c r="P31" s="31"/>
      <c r="Q31" s="3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14.25">
      <c r="A32" s="25">
        <f t="shared" si="0"/>
        <v>0</v>
      </c>
      <c r="B32" s="26" t="s">
        <v>39</v>
      </c>
      <c r="C32" s="27" t="s">
        <v>13</v>
      </c>
      <c r="D32" s="28">
        <v>16</v>
      </c>
      <c r="E32" s="35">
        <f t="shared" si="5"/>
        <v>9.180327868852459</v>
      </c>
      <c r="F32" s="36">
        <f t="shared" si="2"/>
        <v>0</v>
      </c>
      <c r="G32" s="100"/>
      <c r="H32" s="36">
        <f t="shared" si="3"/>
        <v>0</v>
      </c>
      <c r="I32" s="102"/>
      <c r="J32" s="31"/>
      <c r="K32" s="31"/>
      <c r="L32" s="31"/>
      <c r="M32" s="31"/>
      <c r="N32" s="31"/>
      <c r="O32" s="31"/>
      <c r="P32" s="31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28" ht="14.25">
      <c r="A33" s="25">
        <f t="shared" si="0"/>
        <v>0</v>
      </c>
      <c r="B33" s="26" t="s">
        <v>40</v>
      </c>
      <c r="C33" s="27" t="s">
        <v>13</v>
      </c>
      <c r="D33" s="28">
        <v>23</v>
      </c>
      <c r="E33" s="35">
        <f t="shared" si="5"/>
        <v>13.196721311475411</v>
      </c>
      <c r="F33" s="36">
        <f t="shared" si="2"/>
        <v>0</v>
      </c>
      <c r="G33" s="100"/>
      <c r="H33" s="36">
        <f t="shared" si="3"/>
        <v>0</v>
      </c>
      <c r="I33" s="102"/>
      <c r="J33" s="31"/>
      <c r="K33" s="31"/>
      <c r="L33" s="31"/>
      <c r="M33" s="31"/>
      <c r="N33" s="31"/>
      <c r="O33" s="31"/>
      <c r="P33" s="31"/>
      <c r="Q33" s="32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:28" ht="14.25">
      <c r="A34" s="25">
        <f t="shared" si="0"/>
        <v>0</v>
      </c>
      <c r="B34" s="26" t="s">
        <v>41</v>
      </c>
      <c r="C34" s="27" t="s">
        <v>13</v>
      </c>
      <c r="D34" s="28">
        <v>18.2</v>
      </c>
      <c r="E34" s="35">
        <f t="shared" si="5"/>
        <v>10.442622950819672</v>
      </c>
      <c r="F34" s="36">
        <f t="shared" si="2"/>
        <v>0</v>
      </c>
      <c r="G34" s="100"/>
      <c r="H34" s="36">
        <f t="shared" si="3"/>
        <v>0</v>
      </c>
      <c r="I34" s="102"/>
      <c r="J34" s="31"/>
      <c r="K34" s="31"/>
      <c r="L34" s="31"/>
      <c r="M34" s="31"/>
      <c r="N34" s="31"/>
      <c r="O34" s="31"/>
      <c r="P34" s="31"/>
      <c r="Q34" s="32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4.25">
      <c r="A35" s="25">
        <f t="shared" si="0"/>
        <v>0</v>
      </c>
      <c r="B35" s="26" t="s">
        <v>112</v>
      </c>
      <c r="C35" s="37" t="s">
        <v>13</v>
      </c>
      <c r="D35" s="28">
        <v>18.2</v>
      </c>
      <c r="E35" s="29">
        <f>(D35/1.22)-((D35/1.22)*30%)</f>
        <v>10.442622950819672</v>
      </c>
      <c r="F35" s="28">
        <f t="shared" si="2"/>
        <v>0</v>
      </c>
      <c r="G35" s="100"/>
      <c r="H35" s="28">
        <f t="shared" si="3"/>
        <v>0</v>
      </c>
      <c r="I35" s="102"/>
      <c r="J35" s="31"/>
      <c r="K35" s="31"/>
      <c r="L35" s="31"/>
      <c r="M35" s="31"/>
      <c r="N35" s="31"/>
      <c r="O35" s="31"/>
      <c r="P35" s="31"/>
      <c r="Q35" s="32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14.25">
      <c r="A36" s="25">
        <f>SUM(J36:AB36)</f>
        <v>0</v>
      </c>
      <c r="B36" s="26" t="s">
        <v>113</v>
      </c>
      <c r="C36" s="37" t="s">
        <v>21</v>
      </c>
      <c r="D36" s="28">
        <v>9.5</v>
      </c>
      <c r="E36" s="35">
        <f t="shared" si="5"/>
        <v>5.450819672131148</v>
      </c>
      <c r="F36" s="36">
        <f t="shared" si="2"/>
        <v>0</v>
      </c>
      <c r="G36" s="100"/>
      <c r="H36" s="36">
        <f t="shared" si="3"/>
        <v>0</v>
      </c>
      <c r="I36" s="102"/>
      <c r="J36" s="31"/>
      <c r="K36" s="31"/>
      <c r="L36" s="31"/>
      <c r="M36" s="31"/>
      <c r="N36" s="31"/>
      <c r="O36" s="31"/>
      <c r="P36" s="31"/>
      <c r="Q36" s="32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4.25">
      <c r="A37" s="25">
        <f aca="true" t="shared" si="6" ref="A37:A107">SUM(J37:AB37)</f>
        <v>0</v>
      </c>
      <c r="B37" s="26" t="s">
        <v>114</v>
      </c>
      <c r="C37" s="34" t="s">
        <v>21</v>
      </c>
      <c r="D37" s="28">
        <v>9</v>
      </c>
      <c r="E37" s="35">
        <f t="shared" si="5"/>
        <v>5.163934426229508</v>
      </c>
      <c r="F37" s="36">
        <f t="shared" si="2"/>
        <v>0</v>
      </c>
      <c r="G37" s="100"/>
      <c r="H37" s="36">
        <f t="shared" si="3"/>
        <v>0</v>
      </c>
      <c r="I37" s="102"/>
      <c r="J37" s="31"/>
      <c r="K37" s="31"/>
      <c r="L37" s="31"/>
      <c r="M37" s="31"/>
      <c r="N37" s="31"/>
      <c r="O37" s="31"/>
      <c r="P37" s="31"/>
      <c r="Q37" s="32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4.25">
      <c r="A38" s="25">
        <f t="shared" si="6"/>
        <v>0</v>
      </c>
      <c r="B38" s="26" t="s">
        <v>115</v>
      </c>
      <c r="C38" s="27" t="s">
        <v>21</v>
      </c>
      <c r="D38" s="28">
        <v>9.5</v>
      </c>
      <c r="E38" s="35">
        <f t="shared" si="5"/>
        <v>5.450819672131148</v>
      </c>
      <c r="F38" s="36">
        <f t="shared" si="2"/>
        <v>0</v>
      </c>
      <c r="G38" s="100"/>
      <c r="H38" s="36">
        <f t="shared" si="3"/>
        <v>0</v>
      </c>
      <c r="I38" s="102"/>
      <c r="J38" s="31"/>
      <c r="K38" s="31"/>
      <c r="L38" s="31"/>
      <c r="M38" s="31"/>
      <c r="N38" s="31"/>
      <c r="O38" s="31"/>
      <c r="P38" s="31"/>
      <c r="Q38" s="32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4.25">
      <c r="A39" s="25">
        <f t="shared" si="6"/>
        <v>0</v>
      </c>
      <c r="B39" s="26" t="s">
        <v>116</v>
      </c>
      <c r="C39" s="34" t="s">
        <v>21</v>
      </c>
      <c r="D39" s="28">
        <v>8.3</v>
      </c>
      <c r="E39" s="29">
        <f t="shared" si="5"/>
        <v>4.762295081967213</v>
      </c>
      <c r="F39" s="28">
        <f t="shared" si="2"/>
        <v>0</v>
      </c>
      <c r="G39" s="100"/>
      <c r="H39" s="28">
        <f t="shared" si="3"/>
        <v>0</v>
      </c>
      <c r="I39" s="102"/>
      <c r="J39" s="31"/>
      <c r="K39" s="31"/>
      <c r="L39" s="31"/>
      <c r="M39" s="31"/>
      <c r="N39" s="31"/>
      <c r="O39" s="31"/>
      <c r="P39" s="31"/>
      <c r="Q39" s="32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4.25">
      <c r="A40" s="25">
        <f t="shared" si="6"/>
        <v>0</v>
      </c>
      <c r="B40" s="26" t="s">
        <v>117</v>
      </c>
      <c r="C40" s="34" t="s">
        <v>18</v>
      </c>
      <c r="D40" s="28">
        <v>10</v>
      </c>
      <c r="E40" s="29">
        <f t="shared" si="5"/>
        <v>5.737704918032787</v>
      </c>
      <c r="F40" s="28">
        <f t="shared" si="2"/>
        <v>0</v>
      </c>
      <c r="G40" s="100"/>
      <c r="H40" s="28">
        <f t="shared" si="3"/>
        <v>0</v>
      </c>
      <c r="I40" s="102"/>
      <c r="J40" s="31"/>
      <c r="K40" s="31"/>
      <c r="L40" s="31"/>
      <c r="M40" s="31"/>
      <c r="N40" s="31"/>
      <c r="O40" s="31"/>
      <c r="P40" s="31"/>
      <c r="Q40" s="32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4.25">
      <c r="A41" s="25">
        <f t="shared" si="6"/>
        <v>0</v>
      </c>
      <c r="B41" s="26" t="s">
        <v>117</v>
      </c>
      <c r="C41" s="38" t="s">
        <v>42</v>
      </c>
      <c r="D41" s="39">
        <v>6.5</v>
      </c>
      <c r="E41" s="29">
        <f t="shared" si="5"/>
        <v>3.7295081967213117</v>
      </c>
      <c r="F41" s="28">
        <f t="shared" si="2"/>
        <v>0</v>
      </c>
      <c r="G41" s="100"/>
      <c r="H41" s="28">
        <f t="shared" si="3"/>
        <v>0</v>
      </c>
      <c r="I41" s="102"/>
      <c r="J41" s="31"/>
      <c r="K41" s="31"/>
      <c r="L41" s="31"/>
      <c r="M41" s="31"/>
      <c r="N41" s="31"/>
      <c r="O41" s="31"/>
      <c r="P41" s="31"/>
      <c r="Q41" s="32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4.25">
      <c r="A42" s="129">
        <f t="shared" si="6"/>
        <v>0</v>
      </c>
      <c r="B42" s="152" t="s">
        <v>157</v>
      </c>
      <c r="C42" s="142" t="s">
        <v>149</v>
      </c>
      <c r="D42" s="143">
        <v>39.2</v>
      </c>
      <c r="E42" s="148">
        <f>(D42/1.22)-((D42/1.22)*60%)</f>
        <v>12.852459016393446</v>
      </c>
      <c r="F42" s="132">
        <f t="shared" si="2"/>
        <v>0</v>
      </c>
      <c r="G42" s="100"/>
      <c r="H42" s="132">
        <f t="shared" si="3"/>
        <v>0</v>
      </c>
      <c r="I42" s="104"/>
      <c r="J42" s="137"/>
      <c r="K42" s="137"/>
      <c r="L42" s="137"/>
      <c r="M42" s="137"/>
      <c r="N42" s="137"/>
      <c r="O42" s="137"/>
      <c r="P42" s="137"/>
      <c r="Q42" s="138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</row>
    <row r="43" spans="1:28" ht="14.25">
      <c r="A43" s="129">
        <f t="shared" si="6"/>
        <v>0</v>
      </c>
      <c r="B43" s="130" t="s">
        <v>148</v>
      </c>
      <c r="C43" s="141" t="s">
        <v>147</v>
      </c>
      <c r="D43" s="132">
        <v>36</v>
      </c>
      <c r="E43" s="148">
        <f>(D43/1.22)-((D43/1.22)*60%)</f>
        <v>11.803278688524589</v>
      </c>
      <c r="F43" s="132">
        <f t="shared" si="2"/>
        <v>0</v>
      </c>
      <c r="G43" s="100"/>
      <c r="H43" s="132">
        <f t="shared" si="3"/>
        <v>0</v>
      </c>
      <c r="I43" s="102"/>
      <c r="J43" s="137"/>
      <c r="K43" s="137"/>
      <c r="L43" s="137"/>
      <c r="M43" s="137"/>
      <c r="N43" s="137"/>
      <c r="O43" s="137"/>
      <c r="P43" s="137"/>
      <c r="Q43" s="138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</row>
    <row r="44" spans="1:28" ht="14.25">
      <c r="A44" s="25">
        <f t="shared" si="6"/>
        <v>0</v>
      </c>
      <c r="B44" s="26" t="s">
        <v>118</v>
      </c>
      <c r="C44" s="34" t="s">
        <v>18</v>
      </c>
      <c r="D44" s="28">
        <v>14</v>
      </c>
      <c r="E44" s="35">
        <f t="shared" si="5"/>
        <v>8.032786885245901</v>
      </c>
      <c r="F44" s="36">
        <f t="shared" si="2"/>
        <v>0</v>
      </c>
      <c r="G44" s="100"/>
      <c r="H44" s="36">
        <f t="shared" si="3"/>
        <v>0</v>
      </c>
      <c r="I44" s="102"/>
      <c r="J44" s="31"/>
      <c r="K44" s="31"/>
      <c r="L44" s="31"/>
      <c r="M44" s="31"/>
      <c r="N44" s="31"/>
      <c r="O44" s="31"/>
      <c r="P44" s="31"/>
      <c r="Q44" s="32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14.25">
      <c r="A45" s="25">
        <f t="shared" si="6"/>
        <v>0</v>
      </c>
      <c r="B45" s="26" t="s">
        <v>119</v>
      </c>
      <c r="C45" s="27" t="s">
        <v>42</v>
      </c>
      <c r="D45" s="28">
        <v>6.9</v>
      </c>
      <c r="E45" s="35">
        <f t="shared" si="5"/>
        <v>3.9590163934426235</v>
      </c>
      <c r="F45" s="36">
        <f t="shared" si="2"/>
        <v>0</v>
      </c>
      <c r="G45" s="100"/>
      <c r="H45" s="36">
        <f t="shared" si="3"/>
        <v>0</v>
      </c>
      <c r="I45" s="102"/>
      <c r="J45" s="31"/>
      <c r="K45" s="31"/>
      <c r="L45" s="31"/>
      <c r="M45" s="31"/>
      <c r="N45" s="31"/>
      <c r="O45" s="31"/>
      <c r="P45" s="31"/>
      <c r="Q45" s="32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4.25">
      <c r="A46" s="25">
        <f t="shared" si="6"/>
        <v>0</v>
      </c>
      <c r="B46" s="26" t="s">
        <v>43</v>
      </c>
      <c r="C46" s="27" t="s">
        <v>21</v>
      </c>
      <c r="D46" s="28">
        <v>8.2</v>
      </c>
      <c r="E46" s="35">
        <f t="shared" si="5"/>
        <v>4.704918032786885</v>
      </c>
      <c r="F46" s="36">
        <f t="shared" si="2"/>
        <v>0</v>
      </c>
      <c r="G46" s="100"/>
      <c r="H46" s="36">
        <f t="shared" si="3"/>
        <v>0</v>
      </c>
      <c r="I46" s="102"/>
      <c r="J46" s="31"/>
      <c r="K46" s="31"/>
      <c r="L46" s="31"/>
      <c r="M46" s="31"/>
      <c r="N46" s="31"/>
      <c r="O46" s="31"/>
      <c r="P46" s="31"/>
      <c r="Q46" s="32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14.25">
      <c r="A47" s="25">
        <f t="shared" si="6"/>
        <v>0</v>
      </c>
      <c r="B47" s="26" t="s">
        <v>44</v>
      </c>
      <c r="C47" s="27" t="s">
        <v>18</v>
      </c>
      <c r="D47" s="28">
        <v>6.9</v>
      </c>
      <c r="E47" s="35">
        <f t="shared" si="5"/>
        <v>3.9590163934426235</v>
      </c>
      <c r="F47" s="36">
        <f t="shared" si="2"/>
        <v>0</v>
      </c>
      <c r="G47" s="100"/>
      <c r="H47" s="36">
        <f t="shared" si="3"/>
        <v>0</v>
      </c>
      <c r="I47" s="102"/>
      <c r="J47" s="31"/>
      <c r="K47" s="31"/>
      <c r="L47" s="31"/>
      <c r="M47" s="31"/>
      <c r="N47" s="31"/>
      <c r="O47" s="31"/>
      <c r="P47" s="31"/>
      <c r="Q47" s="32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4.25">
      <c r="A48" s="25">
        <f t="shared" si="6"/>
        <v>0</v>
      </c>
      <c r="B48" s="26" t="s">
        <v>45</v>
      </c>
      <c r="C48" s="27" t="s">
        <v>21</v>
      </c>
      <c r="D48" s="28">
        <v>6.9</v>
      </c>
      <c r="E48" s="29">
        <f t="shared" si="5"/>
        <v>3.9590163934426235</v>
      </c>
      <c r="F48" s="28">
        <f t="shared" si="2"/>
        <v>0</v>
      </c>
      <c r="G48" s="100"/>
      <c r="H48" s="28">
        <f t="shared" si="3"/>
        <v>0</v>
      </c>
      <c r="I48" s="102"/>
      <c r="J48" s="31"/>
      <c r="K48" s="31"/>
      <c r="L48" s="31"/>
      <c r="M48" s="31"/>
      <c r="N48" s="31"/>
      <c r="O48" s="31"/>
      <c r="P48" s="31"/>
      <c r="Q48" s="32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14.25">
      <c r="A49" s="25">
        <f t="shared" si="6"/>
        <v>0</v>
      </c>
      <c r="B49" s="26" t="s">
        <v>46</v>
      </c>
      <c r="C49" s="34" t="s">
        <v>18</v>
      </c>
      <c r="D49" s="28">
        <v>7.2</v>
      </c>
      <c r="E49" s="35">
        <f t="shared" si="5"/>
        <v>4.131147540983607</v>
      </c>
      <c r="F49" s="36">
        <f t="shared" si="2"/>
        <v>0</v>
      </c>
      <c r="G49" s="100"/>
      <c r="H49" s="36">
        <f t="shared" si="3"/>
        <v>0</v>
      </c>
      <c r="I49" s="102"/>
      <c r="J49" s="31"/>
      <c r="K49" s="31"/>
      <c r="L49" s="31"/>
      <c r="M49" s="31"/>
      <c r="N49" s="31"/>
      <c r="O49" s="31"/>
      <c r="P49" s="31"/>
      <c r="Q49" s="32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14.25">
      <c r="A50" s="25">
        <f t="shared" si="6"/>
        <v>0</v>
      </c>
      <c r="B50" s="26" t="s">
        <v>47</v>
      </c>
      <c r="C50" s="34" t="s">
        <v>18</v>
      </c>
      <c r="D50" s="28">
        <v>6.9</v>
      </c>
      <c r="E50" s="35">
        <f t="shared" si="5"/>
        <v>3.9590163934426235</v>
      </c>
      <c r="F50" s="36">
        <f t="shared" si="2"/>
        <v>0</v>
      </c>
      <c r="G50" s="100"/>
      <c r="H50" s="36">
        <f t="shared" si="3"/>
        <v>0</v>
      </c>
      <c r="I50" s="102"/>
      <c r="J50" s="31"/>
      <c r="K50" s="31"/>
      <c r="L50" s="31"/>
      <c r="M50" s="31"/>
      <c r="N50" s="31"/>
      <c r="O50" s="31"/>
      <c r="P50" s="31"/>
      <c r="Q50" s="32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14.25">
      <c r="A51" s="25">
        <f t="shared" si="6"/>
        <v>0</v>
      </c>
      <c r="B51" s="26" t="s">
        <v>48</v>
      </c>
      <c r="C51" s="40" t="s">
        <v>18</v>
      </c>
      <c r="D51" s="28">
        <v>6.9</v>
      </c>
      <c r="E51" s="35">
        <f t="shared" si="5"/>
        <v>3.9590163934426235</v>
      </c>
      <c r="F51" s="36">
        <f t="shared" si="2"/>
        <v>0</v>
      </c>
      <c r="G51" s="100"/>
      <c r="H51" s="36">
        <f t="shared" si="3"/>
        <v>0</v>
      </c>
      <c r="I51" s="102"/>
      <c r="J51" s="31"/>
      <c r="K51" s="31"/>
      <c r="L51" s="31"/>
      <c r="M51" s="31"/>
      <c r="N51" s="31"/>
      <c r="O51" s="31"/>
      <c r="P51" s="31"/>
      <c r="Q51" s="32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14.25">
      <c r="A52" s="25">
        <f t="shared" si="6"/>
        <v>0</v>
      </c>
      <c r="B52" s="26" t="s">
        <v>162</v>
      </c>
      <c r="C52" s="40" t="s">
        <v>28</v>
      </c>
      <c r="D52" s="28">
        <v>15.8</v>
      </c>
      <c r="E52" s="35">
        <f t="shared" si="5"/>
        <v>9.065573770491804</v>
      </c>
      <c r="F52" s="36">
        <f t="shared" si="2"/>
        <v>0</v>
      </c>
      <c r="G52" s="100"/>
      <c r="H52" s="36">
        <f t="shared" si="3"/>
        <v>0</v>
      </c>
      <c r="I52" s="102"/>
      <c r="J52" s="31"/>
      <c r="K52" s="31"/>
      <c r="L52" s="31"/>
      <c r="M52" s="31"/>
      <c r="N52" s="31"/>
      <c r="O52" s="31"/>
      <c r="P52" s="31"/>
      <c r="Q52" s="32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4.25">
      <c r="A53" s="25">
        <f t="shared" si="6"/>
        <v>0</v>
      </c>
      <c r="B53" s="26" t="s">
        <v>160</v>
      </c>
      <c r="C53" s="40" t="s">
        <v>28</v>
      </c>
      <c r="D53" s="28">
        <v>15.8</v>
      </c>
      <c r="E53" s="35">
        <f t="shared" si="5"/>
        <v>9.065573770491804</v>
      </c>
      <c r="F53" s="36">
        <f t="shared" si="2"/>
        <v>0</v>
      </c>
      <c r="G53" s="100"/>
      <c r="H53" s="36">
        <f t="shared" si="3"/>
        <v>0</v>
      </c>
      <c r="I53" s="102"/>
      <c r="J53" s="31"/>
      <c r="K53" s="31"/>
      <c r="L53" s="31"/>
      <c r="M53" s="31"/>
      <c r="N53" s="31"/>
      <c r="O53" s="31"/>
      <c r="P53" s="31"/>
      <c r="Q53" s="32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14.25">
      <c r="A54" s="25">
        <f t="shared" si="6"/>
        <v>0</v>
      </c>
      <c r="B54" s="26" t="s">
        <v>161</v>
      </c>
      <c r="C54" s="40" t="s">
        <v>28</v>
      </c>
      <c r="D54" s="28">
        <v>15.8</v>
      </c>
      <c r="E54" s="35">
        <f t="shared" si="5"/>
        <v>9.065573770491804</v>
      </c>
      <c r="F54" s="36">
        <f aca="true" t="shared" si="7" ref="F54:F62">A54*E54</f>
        <v>0</v>
      </c>
      <c r="G54" s="100"/>
      <c r="H54" s="36">
        <f aca="true" t="shared" si="8" ref="H54:H62">F54*22%+(F54)</f>
        <v>0</v>
      </c>
      <c r="I54" s="102"/>
      <c r="J54" s="31"/>
      <c r="K54" s="31"/>
      <c r="L54" s="31"/>
      <c r="M54" s="31"/>
      <c r="N54" s="31"/>
      <c r="O54" s="31"/>
      <c r="P54" s="31"/>
      <c r="Q54" s="32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14.25">
      <c r="A55" s="25">
        <f t="shared" si="6"/>
        <v>0</v>
      </c>
      <c r="B55" s="26" t="s">
        <v>153</v>
      </c>
      <c r="C55" s="34" t="s">
        <v>21</v>
      </c>
      <c r="D55" s="28">
        <v>6.9</v>
      </c>
      <c r="E55" s="29">
        <f>(D55/1.22)-((D55/1.22)*30%)</f>
        <v>3.9590163934426235</v>
      </c>
      <c r="F55" s="28">
        <f>A55*E55</f>
        <v>0</v>
      </c>
      <c r="G55" s="100"/>
      <c r="H55" s="28">
        <f>F55*22%+(F55)</f>
        <v>0</v>
      </c>
      <c r="I55" s="102"/>
      <c r="J55" s="31"/>
      <c r="K55" s="31"/>
      <c r="L55" s="31"/>
      <c r="M55" s="31"/>
      <c r="N55" s="31"/>
      <c r="O55" s="31"/>
      <c r="P55" s="31"/>
      <c r="Q55" s="32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4.25">
      <c r="A56" s="25">
        <f t="shared" si="6"/>
        <v>0</v>
      </c>
      <c r="B56" s="26" t="s">
        <v>154</v>
      </c>
      <c r="C56" s="34" t="s">
        <v>21</v>
      </c>
      <c r="D56" s="28">
        <v>6.9</v>
      </c>
      <c r="E56" s="29">
        <f>(D56/1.22)-((D56/1.22)*30%)</f>
        <v>3.9590163934426235</v>
      </c>
      <c r="F56" s="28">
        <f>A56*E56</f>
        <v>0</v>
      </c>
      <c r="G56" s="100"/>
      <c r="H56" s="28">
        <f>F56*22%+(F56)</f>
        <v>0</v>
      </c>
      <c r="I56" s="102"/>
      <c r="J56" s="31"/>
      <c r="K56" s="31"/>
      <c r="L56" s="31"/>
      <c r="M56" s="31"/>
      <c r="N56" s="31"/>
      <c r="O56" s="31"/>
      <c r="P56" s="31"/>
      <c r="Q56" s="3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4.25">
      <c r="A57" s="25">
        <f t="shared" si="6"/>
        <v>0</v>
      </c>
      <c r="B57" s="26" t="s">
        <v>155</v>
      </c>
      <c r="C57" s="34" t="s">
        <v>21</v>
      </c>
      <c r="D57" s="28">
        <v>6.9</v>
      </c>
      <c r="E57" s="29">
        <f>(D57/1.22)-((D57/1.22)*30%)</f>
        <v>3.9590163934426235</v>
      </c>
      <c r="F57" s="28">
        <f>A57*E57</f>
        <v>0</v>
      </c>
      <c r="G57" s="100"/>
      <c r="H57" s="28">
        <f>F57*22%+(F57)</f>
        <v>0</v>
      </c>
      <c r="I57" s="102"/>
      <c r="J57" s="31"/>
      <c r="K57" s="31"/>
      <c r="L57" s="31"/>
      <c r="M57" s="31"/>
      <c r="N57" s="31"/>
      <c r="O57" s="31"/>
      <c r="P57" s="31"/>
      <c r="Q57" s="32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14.25">
      <c r="A58" s="25">
        <f t="shared" si="6"/>
        <v>0</v>
      </c>
      <c r="B58" s="26" t="s">
        <v>120</v>
      </c>
      <c r="C58" s="40" t="s">
        <v>13</v>
      </c>
      <c r="D58" s="28">
        <v>8.9</v>
      </c>
      <c r="E58" s="35">
        <f t="shared" si="5"/>
        <v>5.106557377049181</v>
      </c>
      <c r="F58" s="36">
        <f t="shared" si="7"/>
        <v>0</v>
      </c>
      <c r="G58" s="100"/>
      <c r="H58" s="36">
        <f t="shared" si="8"/>
        <v>0</v>
      </c>
      <c r="I58" s="102"/>
      <c r="J58" s="31"/>
      <c r="K58" s="31"/>
      <c r="L58" s="31"/>
      <c r="M58" s="31"/>
      <c r="N58" s="31"/>
      <c r="O58" s="31"/>
      <c r="P58" s="31"/>
      <c r="Q58" s="32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14.25">
      <c r="A59" s="129">
        <f t="shared" si="6"/>
        <v>0</v>
      </c>
      <c r="B59" s="147" t="s">
        <v>169</v>
      </c>
      <c r="C59" s="133" t="s">
        <v>13</v>
      </c>
      <c r="D59" s="132">
        <v>9.4</v>
      </c>
      <c r="E59" s="148">
        <f>(D59/1.22)-((D59/1.22)*60%)</f>
        <v>3.081967213114754</v>
      </c>
      <c r="F59" s="132">
        <f>A59*E59</f>
        <v>0</v>
      </c>
      <c r="G59" s="100"/>
      <c r="H59" s="132">
        <f>F59*22%+(F59)</f>
        <v>0</v>
      </c>
      <c r="I59" s="102"/>
      <c r="J59" s="137"/>
      <c r="K59" s="137"/>
      <c r="L59" s="137"/>
      <c r="M59" s="137"/>
      <c r="N59" s="137"/>
      <c r="O59" s="137"/>
      <c r="P59" s="137"/>
      <c r="Q59" s="138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</row>
    <row r="60" spans="1:28" ht="14.25">
      <c r="A60" s="25">
        <f>SUM(J60:AB60)</f>
        <v>0</v>
      </c>
      <c r="B60" s="26" t="s">
        <v>49</v>
      </c>
      <c r="C60" s="40" t="s">
        <v>13</v>
      </c>
      <c r="D60" s="28">
        <v>9.4</v>
      </c>
      <c r="E60" s="35">
        <f>(D60/1.22)-((D60/1.22)*30%)</f>
        <v>5.39344262295082</v>
      </c>
      <c r="F60" s="36">
        <f>A60*E60</f>
        <v>0</v>
      </c>
      <c r="G60" s="100"/>
      <c r="H60" s="36">
        <f>F60*22%+(F60)</f>
        <v>0</v>
      </c>
      <c r="I60" s="102"/>
      <c r="J60" s="31"/>
      <c r="K60" s="31"/>
      <c r="L60" s="31"/>
      <c r="M60" s="31"/>
      <c r="N60" s="31"/>
      <c r="O60" s="31"/>
      <c r="P60" s="31"/>
      <c r="Q60" s="32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14.25">
      <c r="A61" s="25">
        <f t="shared" si="6"/>
        <v>0</v>
      </c>
      <c r="B61" s="26" t="s">
        <v>56</v>
      </c>
      <c r="C61" s="34" t="s">
        <v>33</v>
      </c>
      <c r="D61" s="28">
        <v>11.8</v>
      </c>
      <c r="E61" s="35">
        <f t="shared" si="5"/>
        <v>6.77049180327869</v>
      </c>
      <c r="F61" s="36">
        <f t="shared" si="7"/>
        <v>0</v>
      </c>
      <c r="G61" s="100"/>
      <c r="H61" s="36">
        <f t="shared" si="8"/>
        <v>0</v>
      </c>
      <c r="I61" s="102"/>
      <c r="J61" s="31"/>
      <c r="K61" s="31"/>
      <c r="L61" s="31"/>
      <c r="M61" s="31"/>
      <c r="N61" s="31"/>
      <c r="O61" s="31"/>
      <c r="P61" s="31"/>
      <c r="Q61" s="32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ht="14.25">
      <c r="A62" s="25">
        <f t="shared" si="6"/>
        <v>0</v>
      </c>
      <c r="B62" s="26" t="s">
        <v>50</v>
      </c>
      <c r="C62" s="34" t="s">
        <v>13</v>
      </c>
      <c r="D62" s="28">
        <v>8.9</v>
      </c>
      <c r="E62" s="35">
        <f t="shared" si="5"/>
        <v>5.106557377049181</v>
      </c>
      <c r="F62" s="36">
        <f t="shared" si="7"/>
        <v>0</v>
      </c>
      <c r="G62" s="100"/>
      <c r="H62" s="36">
        <f t="shared" si="8"/>
        <v>0</v>
      </c>
      <c r="I62" s="102"/>
      <c r="J62" s="31"/>
      <c r="K62" s="31"/>
      <c r="L62" s="31"/>
      <c r="M62" s="31"/>
      <c r="N62" s="31"/>
      <c r="O62" s="31"/>
      <c r="P62" s="31"/>
      <c r="Q62" s="32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14.25">
      <c r="A63" s="25">
        <f t="shared" si="6"/>
        <v>0</v>
      </c>
      <c r="B63" s="26" t="s">
        <v>51</v>
      </c>
      <c r="C63" s="34" t="s">
        <v>13</v>
      </c>
      <c r="D63" s="28">
        <v>8.9</v>
      </c>
      <c r="E63" s="35">
        <f t="shared" si="5"/>
        <v>5.106557377049181</v>
      </c>
      <c r="F63" s="36">
        <f aca="true" t="shared" si="9" ref="F63:F122">A63*E63</f>
        <v>0</v>
      </c>
      <c r="G63" s="100"/>
      <c r="H63" s="36">
        <f aca="true" t="shared" si="10" ref="H63:H122">F63*22%+(F63)</f>
        <v>0</v>
      </c>
      <c r="I63" s="102"/>
      <c r="J63" s="31"/>
      <c r="K63" s="31"/>
      <c r="L63" s="31"/>
      <c r="M63" s="31"/>
      <c r="N63" s="31"/>
      <c r="O63" s="31"/>
      <c r="P63" s="31"/>
      <c r="Q63" s="32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14.25">
      <c r="A64" s="25">
        <f t="shared" si="6"/>
        <v>0</v>
      </c>
      <c r="B64" s="26" t="s">
        <v>52</v>
      </c>
      <c r="C64" s="34" t="s">
        <v>13</v>
      </c>
      <c r="D64" s="28">
        <v>8.9</v>
      </c>
      <c r="E64" s="35">
        <f t="shared" si="5"/>
        <v>5.106557377049181</v>
      </c>
      <c r="F64" s="36">
        <f t="shared" si="9"/>
        <v>0</v>
      </c>
      <c r="G64" s="100"/>
      <c r="H64" s="36">
        <f t="shared" si="10"/>
        <v>0</v>
      </c>
      <c r="I64" s="102"/>
      <c r="J64" s="31"/>
      <c r="K64" s="31"/>
      <c r="L64" s="31"/>
      <c r="M64" s="31"/>
      <c r="N64" s="31"/>
      <c r="O64" s="31"/>
      <c r="P64" s="31"/>
      <c r="Q64" s="32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14.25">
      <c r="A65" s="25">
        <f t="shared" si="6"/>
        <v>0</v>
      </c>
      <c r="B65" s="26" t="s">
        <v>53</v>
      </c>
      <c r="C65" s="34" t="s">
        <v>13</v>
      </c>
      <c r="D65" s="28">
        <v>9.4</v>
      </c>
      <c r="E65" s="35">
        <f t="shared" si="5"/>
        <v>5.39344262295082</v>
      </c>
      <c r="F65" s="36">
        <f t="shared" si="9"/>
        <v>0</v>
      </c>
      <c r="G65" s="100"/>
      <c r="H65" s="36">
        <f t="shared" si="10"/>
        <v>0</v>
      </c>
      <c r="I65" s="102"/>
      <c r="J65" s="31"/>
      <c r="K65" s="31"/>
      <c r="L65" s="31"/>
      <c r="M65" s="31"/>
      <c r="N65" s="31"/>
      <c r="O65" s="31"/>
      <c r="P65" s="31"/>
      <c r="Q65" s="32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14.25">
      <c r="A66" s="25">
        <f t="shared" si="6"/>
        <v>0</v>
      </c>
      <c r="B66" s="26" t="s">
        <v>57</v>
      </c>
      <c r="C66" s="27" t="s">
        <v>13</v>
      </c>
      <c r="D66" s="28">
        <v>8.9</v>
      </c>
      <c r="E66" s="35">
        <f t="shared" si="5"/>
        <v>5.106557377049181</v>
      </c>
      <c r="F66" s="36">
        <f t="shared" si="9"/>
        <v>0</v>
      </c>
      <c r="G66" s="100"/>
      <c r="H66" s="36">
        <f t="shared" si="10"/>
        <v>0</v>
      </c>
      <c r="I66" s="102"/>
      <c r="J66" s="31"/>
      <c r="K66" s="31"/>
      <c r="L66" s="31"/>
      <c r="M66" s="31"/>
      <c r="N66" s="31"/>
      <c r="O66" s="31"/>
      <c r="P66" s="31"/>
      <c r="Q66" s="32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14.25">
      <c r="A67" s="25">
        <f t="shared" si="6"/>
        <v>0</v>
      </c>
      <c r="B67" s="26" t="s">
        <v>54</v>
      </c>
      <c r="C67" s="27" t="s">
        <v>13</v>
      </c>
      <c r="D67" s="28">
        <v>8.9</v>
      </c>
      <c r="E67" s="35">
        <f t="shared" si="5"/>
        <v>5.106557377049181</v>
      </c>
      <c r="F67" s="36">
        <f t="shared" si="9"/>
        <v>0</v>
      </c>
      <c r="G67" s="100"/>
      <c r="H67" s="36">
        <f t="shared" si="10"/>
        <v>0</v>
      </c>
      <c r="I67" s="102"/>
      <c r="J67" s="31"/>
      <c r="K67" s="31"/>
      <c r="L67" s="31"/>
      <c r="M67" s="31"/>
      <c r="N67" s="31"/>
      <c r="O67" s="31"/>
      <c r="P67" s="31"/>
      <c r="Q67" s="32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14.25">
      <c r="A68" s="25">
        <f t="shared" si="6"/>
        <v>0</v>
      </c>
      <c r="B68" s="26" t="s">
        <v>55</v>
      </c>
      <c r="C68" s="40" t="s">
        <v>13</v>
      </c>
      <c r="D68" s="28">
        <v>8.9</v>
      </c>
      <c r="E68" s="29">
        <f t="shared" si="5"/>
        <v>5.106557377049181</v>
      </c>
      <c r="F68" s="28">
        <f t="shared" si="9"/>
        <v>0</v>
      </c>
      <c r="G68" s="100"/>
      <c r="H68" s="28">
        <f t="shared" si="10"/>
        <v>0</v>
      </c>
      <c r="I68" s="102"/>
      <c r="J68" s="31"/>
      <c r="K68" s="31"/>
      <c r="L68" s="31"/>
      <c r="M68" s="31"/>
      <c r="N68" s="31"/>
      <c r="O68" s="31"/>
      <c r="P68" s="31"/>
      <c r="Q68" s="32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14.25">
      <c r="A69" s="153">
        <f t="shared" si="6"/>
        <v>0</v>
      </c>
      <c r="B69" s="154" t="s">
        <v>156</v>
      </c>
      <c r="C69" s="155" t="s">
        <v>28</v>
      </c>
      <c r="D69" s="156">
        <v>21</v>
      </c>
      <c r="E69" s="157">
        <f>(D69/1.22)-((D69/1.22)*30%)</f>
        <v>12.049180327868852</v>
      </c>
      <c r="F69" s="156">
        <f t="shared" si="9"/>
        <v>0</v>
      </c>
      <c r="G69" s="100"/>
      <c r="H69" s="156">
        <f t="shared" si="10"/>
        <v>0</v>
      </c>
      <c r="I69" s="102"/>
      <c r="J69" s="158"/>
      <c r="K69" s="158"/>
      <c r="L69" s="158"/>
      <c r="M69" s="158"/>
      <c r="N69" s="158"/>
      <c r="O69" s="158"/>
      <c r="P69" s="158"/>
      <c r="Q69" s="159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</row>
    <row r="70" spans="1:28" ht="14.25">
      <c r="A70" s="25">
        <f>SUM(J70:AB70)</f>
        <v>0</v>
      </c>
      <c r="B70" s="26" t="s">
        <v>121</v>
      </c>
      <c r="C70" s="40" t="s">
        <v>28</v>
      </c>
      <c r="D70" s="28">
        <v>21</v>
      </c>
      <c r="E70" s="29">
        <f>(D70/1.22)-((D70/1.22)*30%)</f>
        <v>12.049180327868852</v>
      </c>
      <c r="F70" s="28">
        <f>A70*E70</f>
        <v>0</v>
      </c>
      <c r="G70" s="100"/>
      <c r="H70" s="28">
        <f>F70*22%+(F70)</f>
        <v>0</v>
      </c>
      <c r="I70" s="102"/>
      <c r="J70" s="31"/>
      <c r="K70" s="31"/>
      <c r="L70" s="31"/>
      <c r="M70" s="31"/>
      <c r="N70" s="31"/>
      <c r="O70" s="31"/>
      <c r="P70" s="31"/>
      <c r="Q70" s="32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14.25">
      <c r="A71" s="25">
        <f t="shared" si="6"/>
        <v>0</v>
      </c>
      <c r="B71" s="26" t="s">
        <v>122</v>
      </c>
      <c r="C71" s="34" t="s">
        <v>21</v>
      </c>
      <c r="D71" s="28">
        <v>14</v>
      </c>
      <c r="E71" s="35">
        <f t="shared" si="5"/>
        <v>8.032786885245901</v>
      </c>
      <c r="F71" s="36">
        <f t="shared" si="9"/>
        <v>0</v>
      </c>
      <c r="G71" s="100"/>
      <c r="H71" s="36">
        <f t="shared" si="10"/>
        <v>0</v>
      </c>
      <c r="I71" s="102"/>
      <c r="J71" s="31"/>
      <c r="K71" s="31"/>
      <c r="L71" s="31"/>
      <c r="M71" s="31"/>
      <c r="N71" s="31"/>
      <c r="O71" s="31"/>
      <c r="P71" s="31"/>
      <c r="Q71" s="32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14.25">
      <c r="A72" s="25">
        <f t="shared" si="6"/>
        <v>0</v>
      </c>
      <c r="B72" s="26" t="s">
        <v>123</v>
      </c>
      <c r="C72" s="34" t="s">
        <v>21</v>
      </c>
      <c r="D72" s="28">
        <v>14</v>
      </c>
      <c r="E72" s="35">
        <f t="shared" si="5"/>
        <v>8.032786885245901</v>
      </c>
      <c r="F72" s="36">
        <f t="shared" si="9"/>
        <v>0</v>
      </c>
      <c r="G72" s="100"/>
      <c r="H72" s="36">
        <f t="shared" si="10"/>
        <v>0</v>
      </c>
      <c r="I72" s="102"/>
      <c r="J72" s="31"/>
      <c r="K72" s="31"/>
      <c r="L72" s="31"/>
      <c r="M72" s="31"/>
      <c r="N72" s="31"/>
      <c r="O72" s="31"/>
      <c r="P72" s="31"/>
      <c r="Q72" s="32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4.25">
      <c r="A73" s="25">
        <f t="shared" si="6"/>
        <v>0</v>
      </c>
      <c r="B73" s="26" t="s">
        <v>58</v>
      </c>
      <c r="C73" s="40" t="s">
        <v>28</v>
      </c>
      <c r="D73" s="28">
        <v>19.8</v>
      </c>
      <c r="E73" s="29">
        <f t="shared" si="5"/>
        <v>11.360655737704919</v>
      </c>
      <c r="F73" s="28">
        <f t="shared" si="9"/>
        <v>0</v>
      </c>
      <c r="G73" s="100"/>
      <c r="H73" s="28">
        <f t="shared" si="10"/>
        <v>0</v>
      </c>
      <c r="I73" s="102"/>
      <c r="J73" s="31"/>
      <c r="K73" s="31"/>
      <c r="L73" s="31"/>
      <c r="M73" s="31"/>
      <c r="N73" s="31"/>
      <c r="O73" s="31"/>
      <c r="P73" s="31"/>
      <c r="Q73" s="32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</row>
    <row r="74" spans="1:28" ht="14.25">
      <c r="A74" s="25">
        <f t="shared" si="6"/>
        <v>0</v>
      </c>
      <c r="B74" s="26" t="s">
        <v>59</v>
      </c>
      <c r="C74" s="37" t="s">
        <v>18</v>
      </c>
      <c r="D74" s="28">
        <v>11</v>
      </c>
      <c r="E74" s="29">
        <f t="shared" si="5"/>
        <v>6.311475409836065</v>
      </c>
      <c r="F74" s="28">
        <f t="shared" si="9"/>
        <v>0</v>
      </c>
      <c r="G74" s="100"/>
      <c r="H74" s="28">
        <f t="shared" si="10"/>
        <v>0</v>
      </c>
      <c r="I74" s="102"/>
      <c r="J74" s="31"/>
      <c r="K74" s="31"/>
      <c r="L74" s="31"/>
      <c r="M74" s="31"/>
      <c r="N74" s="31"/>
      <c r="O74" s="31"/>
      <c r="P74" s="31"/>
      <c r="Q74" s="32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</row>
    <row r="75" spans="1:28" ht="14.25">
      <c r="A75" s="25">
        <f t="shared" si="6"/>
        <v>0</v>
      </c>
      <c r="B75" s="26" t="s">
        <v>60</v>
      </c>
      <c r="C75" s="40" t="s">
        <v>42</v>
      </c>
      <c r="D75" s="28">
        <v>13</v>
      </c>
      <c r="E75" s="35">
        <f t="shared" si="5"/>
        <v>7.4590163934426235</v>
      </c>
      <c r="F75" s="36">
        <f t="shared" si="9"/>
        <v>0</v>
      </c>
      <c r="G75" s="100"/>
      <c r="H75" s="36">
        <f t="shared" si="10"/>
        <v>0</v>
      </c>
      <c r="I75" s="102"/>
      <c r="J75" s="31"/>
      <c r="K75" s="31"/>
      <c r="L75" s="31"/>
      <c r="M75" s="31"/>
      <c r="N75" s="31"/>
      <c r="O75" s="31"/>
      <c r="P75" s="31"/>
      <c r="Q75" s="32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</row>
    <row r="76" spans="1:28" ht="14.25">
      <c r="A76" s="25">
        <f t="shared" si="6"/>
        <v>0</v>
      </c>
      <c r="B76" s="26" t="s">
        <v>61</v>
      </c>
      <c r="C76" s="27" t="s">
        <v>28</v>
      </c>
      <c r="D76" s="28">
        <v>16</v>
      </c>
      <c r="E76" s="35">
        <f t="shared" si="5"/>
        <v>9.180327868852459</v>
      </c>
      <c r="F76" s="36">
        <f t="shared" si="9"/>
        <v>0</v>
      </c>
      <c r="G76" s="100"/>
      <c r="H76" s="36">
        <f t="shared" si="10"/>
        <v>0</v>
      </c>
      <c r="I76" s="102"/>
      <c r="J76" s="31"/>
      <c r="K76" s="31"/>
      <c r="L76" s="31"/>
      <c r="M76" s="31"/>
      <c r="N76" s="31"/>
      <c r="O76" s="31"/>
      <c r="P76" s="31"/>
      <c r="Q76" s="32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</row>
    <row r="77" spans="1:28" ht="14.25">
      <c r="A77" s="25">
        <f t="shared" si="6"/>
        <v>0</v>
      </c>
      <c r="B77" s="26" t="s">
        <v>198</v>
      </c>
      <c r="C77" s="27" t="s">
        <v>42</v>
      </c>
      <c r="D77" s="28">
        <v>30</v>
      </c>
      <c r="E77" s="35">
        <f t="shared" si="5"/>
        <v>17.21311475409836</v>
      </c>
      <c r="F77" s="36">
        <f t="shared" si="9"/>
        <v>0</v>
      </c>
      <c r="G77" s="100"/>
      <c r="H77" s="36">
        <f t="shared" si="10"/>
        <v>0</v>
      </c>
      <c r="I77" s="102"/>
      <c r="J77" s="31"/>
      <c r="K77" s="31"/>
      <c r="L77" s="31"/>
      <c r="M77" s="31"/>
      <c r="N77" s="31"/>
      <c r="O77" s="31"/>
      <c r="P77" s="31"/>
      <c r="Q77" s="32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</row>
    <row r="78" spans="1:28" ht="14.25">
      <c r="A78" s="25">
        <f t="shared" si="6"/>
        <v>0</v>
      </c>
      <c r="B78" s="26" t="s">
        <v>124</v>
      </c>
      <c r="C78" s="27" t="s">
        <v>62</v>
      </c>
      <c r="D78" s="28">
        <v>23.3</v>
      </c>
      <c r="E78" s="35">
        <f t="shared" si="5"/>
        <v>13.368852459016395</v>
      </c>
      <c r="F78" s="36">
        <f t="shared" si="9"/>
        <v>0</v>
      </c>
      <c r="G78" s="100"/>
      <c r="H78" s="36">
        <f t="shared" si="10"/>
        <v>0</v>
      </c>
      <c r="I78" s="102"/>
      <c r="J78" s="31"/>
      <c r="K78" s="31"/>
      <c r="L78" s="31"/>
      <c r="M78" s="31"/>
      <c r="N78" s="31"/>
      <c r="O78" s="31"/>
      <c r="P78" s="31"/>
      <c r="Q78" s="32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</row>
    <row r="79" spans="1:28" ht="14.25">
      <c r="A79" s="25">
        <f t="shared" si="6"/>
        <v>0</v>
      </c>
      <c r="B79" s="26" t="s">
        <v>63</v>
      </c>
      <c r="C79" s="27" t="s">
        <v>42</v>
      </c>
      <c r="D79" s="28">
        <v>22.3</v>
      </c>
      <c r="E79" s="35">
        <f t="shared" si="5"/>
        <v>12.795081967213116</v>
      </c>
      <c r="F79" s="36">
        <f t="shared" si="9"/>
        <v>0</v>
      </c>
      <c r="G79" s="100"/>
      <c r="H79" s="36">
        <f t="shared" si="10"/>
        <v>0</v>
      </c>
      <c r="I79" s="102"/>
      <c r="J79" s="31"/>
      <c r="K79" s="31"/>
      <c r="L79" s="31"/>
      <c r="M79" s="31"/>
      <c r="N79" s="31"/>
      <c r="O79" s="31"/>
      <c r="P79" s="31"/>
      <c r="Q79" s="32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</row>
    <row r="80" spans="1:28" ht="14.25">
      <c r="A80" s="25">
        <f t="shared" si="6"/>
        <v>0</v>
      </c>
      <c r="B80" s="26" t="s">
        <v>125</v>
      </c>
      <c r="C80" s="34" t="s">
        <v>42</v>
      </c>
      <c r="D80" s="28">
        <v>23.3</v>
      </c>
      <c r="E80" s="35">
        <f t="shared" si="5"/>
        <v>13.368852459016395</v>
      </c>
      <c r="F80" s="36">
        <f t="shared" si="9"/>
        <v>0</v>
      </c>
      <c r="G80" s="100"/>
      <c r="H80" s="36">
        <f t="shared" si="10"/>
        <v>0</v>
      </c>
      <c r="I80" s="102"/>
      <c r="J80" s="31"/>
      <c r="K80" s="31"/>
      <c r="L80" s="31"/>
      <c r="M80" s="31"/>
      <c r="N80" s="31"/>
      <c r="O80" s="31"/>
      <c r="P80" s="31"/>
      <c r="Q80" s="32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</row>
    <row r="81" spans="1:28" ht="14.25">
      <c r="A81" s="25">
        <f t="shared" si="6"/>
        <v>0</v>
      </c>
      <c r="B81" s="26" t="s">
        <v>64</v>
      </c>
      <c r="C81" s="34" t="s">
        <v>42</v>
      </c>
      <c r="D81" s="28">
        <v>12.4</v>
      </c>
      <c r="E81" s="35">
        <f t="shared" si="5"/>
        <v>7.114754098360656</v>
      </c>
      <c r="F81" s="36">
        <f t="shared" si="9"/>
        <v>0</v>
      </c>
      <c r="G81" s="100"/>
      <c r="H81" s="36">
        <f t="shared" si="10"/>
        <v>0</v>
      </c>
      <c r="I81" s="102"/>
      <c r="J81" s="31"/>
      <c r="K81" s="31"/>
      <c r="L81" s="31"/>
      <c r="M81" s="31"/>
      <c r="N81" s="31"/>
      <c r="O81" s="31"/>
      <c r="P81" s="31"/>
      <c r="Q81" s="32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</row>
    <row r="82" spans="1:28" ht="14.25">
      <c r="A82" s="25">
        <f t="shared" si="6"/>
        <v>0</v>
      </c>
      <c r="B82" s="26" t="s">
        <v>65</v>
      </c>
      <c r="C82" s="34" t="s">
        <v>42</v>
      </c>
      <c r="D82" s="28">
        <v>12.4</v>
      </c>
      <c r="E82" s="35">
        <f t="shared" si="5"/>
        <v>7.114754098360656</v>
      </c>
      <c r="F82" s="36">
        <f t="shared" si="9"/>
        <v>0</v>
      </c>
      <c r="G82" s="100"/>
      <c r="H82" s="36">
        <f t="shared" si="10"/>
        <v>0</v>
      </c>
      <c r="I82" s="102"/>
      <c r="J82" s="31"/>
      <c r="K82" s="31"/>
      <c r="L82" s="31"/>
      <c r="M82" s="31"/>
      <c r="N82" s="31"/>
      <c r="O82" s="31"/>
      <c r="P82" s="31"/>
      <c r="Q82" s="32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</row>
    <row r="83" spans="1:28" ht="14.25">
      <c r="A83" s="25">
        <f t="shared" si="6"/>
        <v>0</v>
      </c>
      <c r="B83" s="26" t="s">
        <v>66</v>
      </c>
      <c r="C83" s="27" t="s">
        <v>67</v>
      </c>
      <c r="D83" s="28">
        <v>13.3</v>
      </c>
      <c r="E83" s="35">
        <f t="shared" si="5"/>
        <v>7.631147540983608</v>
      </c>
      <c r="F83" s="36">
        <f t="shared" si="9"/>
        <v>0</v>
      </c>
      <c r="G83" s="100"/>
      <c r="H83" s="36">
        <f t="shared" si="10"/>
        <v>0</v>
      </c>
      <c r="I83" s="102"/>
      <c r="J83" s="31"/>
      <c r="K83" s="31"/>
      <c r="L83" s="31"/>
      <c r="M83" s="31"/>
      <c r="N83" s="31"/>
      <c r="O83" s="31"/>
      <c r="P83" s="31"/>
      <c r="Q83" s="32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</row>
    <row r="84" spans="1:28" ht="14.25">
      <c r="A84" s="25">
        <f t="shared" si="6"/>
        <v>0</v>
      </c>
      <c r="B84" s="26" t="s">
        <v>126</v>
      </c>
      <c r="C84" s="27" t="s">
        <v>42</v>
      </c>
      <c r="D84" s="28">
        <v>14.6</v>
      </c>
      <c r="E84" s="35">
        <f t="shared" si="5"/>
        <v>8.37704918032787</v>
      </c>
      <c r="F84" s="36">
        <f t="shared" si="9"/>
        <v>0</v>
      </c>
      <c r="G84" s="100"/>
      <c r="H84" s="36">
        <f t="shared" si="10"/>
        <v>0</v>
      </c>
      <c r="I84" s="102"/>
      <c r="J84" s="31"/>
      <c r="K84" s="31"/>
      <c r="L84" s="31"/>
      <c r="M84" s="31"/>
      <c r="N84" s="31"/>
      <c r="O84" s="31"/>
      <c r="P84" s="31"/>
      <c r="Q84" s="32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14.25">
      <c r="A85" s="25">
        <f t="shared" si="6"/>
        <v>0</v>
      </c>
      <c r="B85" s="26" t="s">
        <v>127</v>
      </c>
      <c r="C85" s="27" t="s">
        <v>18</v>
      </c>
      <c r="D85" s="28">
        <v>9.8</v>
      </c>
      <c r="E85" s="35">
        <f t="shared" si="5"/>
        <v>5.622950819672132</v>
      </c>
      <c r="F85" s="36">
        <f t="shared" si="9"/>
        <v>0</v>
      </c>
      <c r="G85" s="100"/>
      <c r="H85" s="36">
        <f t="shared" si="10"/>
        <v>0</v>
      </c>
      <c r="I85" s="102"/>
      <c r="J85" s="31"/>
      <c r="K85" s="31"/>
      <c r="L85" s="31"/>
      <c r="M85" s="31"/>
      <c r="N85" s="31"/>
      <c r="O85" s="31"/>
      <c r="P85" s="31"/>
      <c r="Q85" s="32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</row>
    <row r="86" spans="1:28" s="2" customFormat="1" ht="14.25">
      <c r="A86" s="25">
        <f t="shared" si="6"/>
        <v>0</v>
      </c>
      <c r="B86" s="26" t="s">
        <v>128</v>
      </c>
      <c r="C86" s="34" t="s">
        <v>21</v>
      </c>
      <c r="D86" s="28">
        <v>16</v>
      </c>
      <c r="E86" s="29">
        <f t="shared" si="5"/>
        <v>9.180327868852459</v>
      </c>
      <c r="F86" s="28">
        <f t="shared" si="9"/>
        <v>0</v>
      </c>
      <c r="G86" s="100"/>
      <c r="H86" s="28">
        <f t="shared" si="10"/>
        <v>0</v>
      </c>
      <c r="I86" s="102"/>
      <c r="J86" s="31"/>
      <c r="K86" s="31"/>
      <c r="L86" s="31"/>
      <c r="M86" s="31"/>
      <c r="N86" s="31"/>
      <c r="O86" s="31"/>
      <c r="P86" s="31"/>
      <c r="Q86" s="32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</row>
    <row r="87" spans="1:28" ht="14.25">
      <c r="A87" s="25">
        <f t="shared" si="6"/>
        <v>0</v>
      </c>
      <c r="B87" s="26" t="s">
        <v>129</v>
      </c>
      <c r="C87" s="34" t="s">
        <v>42</v>
      </c>
      <c r="D87" s="28">
        <v>14.6</v>
      </c>
      <c r="E87" s="29">
        <f t="shared" si="5"/>
        <v>8.37704918032787</v>
      </c>
      <c r="F87" s="28">
        <f t="shared" si="9"/>
        <v>0</v>
      </c>
      <c r="G87" s="100"/>
      <c r="H87" s="28">
        <f t="shared" si="10"/>
        <v>0</v>
      </c>
      <c r="I87" s="102"/>
      <c r="J87" s="31"/>
      <c r="K87" s="31"/>
      <c r="L87" s="31"/>
      <c r="M87" s="31"/>
      <c r="N87" s="31"/>
      <c r="O87" s="31"/>
      <c r="P87" s="31"/>
      <c r="Q87" s="32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</row>
    <row r="88" spans="1:28" ht="14.25">
      <c r="A88" s="25">
        <f t="shared" si="6"/>
        <v>0</v>
      </c>
      <c r="B88" s="26" t="s">
        <v>68</v>
      </c>
      <c r="C88" s="34" t="s">
        <v>62</v>
      </c>
      <c r="D88" s="28">
        <v>23.3</v>
      </c>
      <c r="E88" s="29">
        <f t="shared" si="5"/>
        <v>13.368852459016395</v>
      </c>
      <c r="F88" s="28">
        <f t="shared" si="9"/>
        <v>0</v>
      </c>
      <c r="G88" s="100"/>
      <c r="H88" s="28">
        <f t="shared" si="10"/>
        <v>0</v>
      </c>
      <c r="I88" s="102"/>
      <c r="J88" s="31"/>
      <c r="K88" s="31"/>
      <c r="L88" s="31"/>
      <c r="M88" s="31"/>
      <c r="N88" s="31"/>
      <c r="O88" s="31"/>
      <c r="P88" s="31"/>
      <c r="Q88" s="32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</row>
    <row r="89" spans="1:28" s="2" customFormat="1" ht="14.25">
      <c r="A89" s="25">
        <f t="shared" si="6"/>
        <v>0</v>
      </c>
      <c r="B89" s="26" t="s">
        <v>69</v>
      </c>
      <c r="C89" s="34" t="s">
        <v>42</v>
      </c>
      <c r="D89" s="28">
        <v>27.3</v>
      </c>
      <c r="E89" s="29">
        <f t="shared" si="5"/>
        <v>15.66393442622951</v>
      </c>
      <c r="F89" s="28">
        <f t="shared" si="9"/>
        <v>0</v>
      </c>
      <c r="G89" s="100"/>
      <c r="H89" s="28">
        <f t="shared" si="10"/>
        <v>0</v>
      </c>
      <c r="I89" s="102"/>
      <c r="J89" s="31"/>
      <c r="K89" s="31"/>
      <c r="L89" s="31"/>
      <c r="M89" s="31"/>
      <c r="N89" s="31"/>
      <c r="O89" s="31"/>
      <c r="P89" s="31"/>
      <c r="Q89" s="32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</row>
    <row r="90" spans="1:28" ht="14.25">
      <c r="A90" s="25">
        <f t="shared" si="6"/>
        <v>0</v>
      </c>
      <c r="B90" s="26" t="s">
        <v>70</v>
      </c>
      <c r="C90" s="27" t="s">
        <v>42</v>
      </c>
      <c r="D90" s="28">
        <v>22.3</v>
      </c>
      <c r="E90" s="29">
        <f t="shared" si="5"/>
        <v>12.795081967213116</v>
      </c>
      <c r="F90" s="28">
        <f t="shared" si="9"/>
        <v>0</v>
      </c>
      <c r="G90" s="100"/>
      <c r="H90" s="28">
        <f t="shared" si="10"/>
        <v>0</v>
      </c>
      <c r="I90" s="102"/>
      <c r="J90" s="31"/>
      <c r="K90" s="31"/>
      <c r="L90" s="31"/>
      <c r="M90" s="31"/>
      <c r="N90" s="31"/>
      <c r="O90" s="31"/>
      <c r="P90" s="31"/>
      <c r="Q90" s="32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ht="14.25">
      <c r="A91" s="25">
        <f t="shared" si="6"/>
        <v>0</v>
      </c>
      <c r="B91" s="26" t="s">
        <v>71</v>
      </c>
      <c r="C91" s="27" t="s">
        <v>42</v>
      </c>
      <c r="D91" s="28">
        <v>23.3</v>
      </c>
      <c r="E91" s="35">
        <f t="shared" si="5"/>
        <v>13.368852459016395</v>
      </c>
      <c r="F91" s="36">
        <f t="shared" si="9"/>
        <v>0</v>
      </c>
      <c r="G91" s="100"/>
      <c r="H91" s="36">
        <f t="shared" si="10"/>
        <v>0</v>
      </c>
      <c r="I91" s="102"/>
      <c r="J91" s="31"/>
      <c r="K91" s="31"/>
      <c r="L91" s="31"/>
      <c r="M91" s="31"/>
      <c r="N91" s="31"/>
      <c r="O91" s="31"/>
      <c r="P91" s="31"/>
      <c r="Q91" s="32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</row>
    <row r="92" spans="1:28" s="2" customFormat="1" ht="14.25">
      <c r="A92" s="25">
        <f t="shared" si="6"/>
        <v>0</v>
      </c>
      <c r="B92" s="26" t="s">
        <v>72</v>
      </c>
      <c r="C92" s="34" t="s">
        <v>28</v>
      </c>
      <c r="D92" s="28">
        <v>12.6</v>
      </c>
      <c r="E92" s="29">
        <f t="shared" si="5"/>
        <v>7.229508196721311</v>
      </c>
      <c r="F92" s="28">
        <f t="shared" si="9"/>
        <v>0</v>
      </c>
      <c r="G92" s="100"/>
      <c r="H92" s="28">
        <f t="shared" si="10"/>
        <v>0</v>
      </c>
      <c r="I92" s="102"/>
      <c r="J92" s="31"/>
      <c r="K92" s="31"/>
      <c r="L92" s="31"/>
      <c r="M92" s="31"/>
      <c r="N92" s="31"/>
      <c r="O92" s="31"/>
      <c r="P92" s="31"/>
      <c r="Q92" s="32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</row>
    <row r="93" spans="1:28" ht="14.25">
      <c r="A93" s="25">
        <f t="shared" si="6"/>
        <v>0</v>
      </c>
      <c r="B93" s="26" t="s">
        <v>73</v>
      </c>
      <c r="C93" s="38" t="s">
        <v>28</v>
      </c>
      <c r="D93" s="39">
        <v>12.6</v>
      </c>
      <c r="E93" s="29">
        <f t="shared" si="5"/>
        <v>7.229508196721311</v>
      </c>
      <c r="F93" s="28">
        <f>A93*E93</f>
        <v>0</v>
      </c>
      <c r="G93" s="100"/>
      <c r="H93" s="28">
        <f>F93*22%+(F93)</f>
        <v>0</v>
      </c>
      <c r="I93" s="104"/>
      <c r="J93" s="31"/>
      <c r="K93" s="31"/>
      <c r="L93" s="31"/>
      <c r="M93" s="31"/>
      <c r="N93" s="31"/>
      <c r="O93" s="31"/>
      <c r="P93" s="31"/>
      <c r="Q93" s="32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</row>
    <row r="94" spans="1:28" ht="14.25">
      <c r="A94" s="25">
        <f t="shared" si="6"/>
        <v>0</v>
      </c>
      <c r="B94" s="26" t="s">
        <v>74</v>
      </c>
      <c r="C94" s="27" t="s">
        <v>28</v>
      </c>
      <c r="D94" s="28">
        <v>12.6</v>
      </c>
      <c r="E94" s="29">
        <f aca="true" t="shared" si="11" ref="E94:E104">(D94/1.22)-((D94/1.22)*30%)</f>
        <v>7.229508196721311</v>
      </c>
      <c r="F94" s="28">
        <f t="shared" si="9"/>
        <v>0</v>
      </c>
      <c r="G94" s="100"/>
      <c r="H94" s="28">
        <f t="shared" si="10"/>
        <v>0</v>
      </c>
      <c r="I94" s="102"/>
      <c r="J94" s="31"/>
      <c r="K94" s="31"/>
      <c r="L94" s="31"/>
      <c r="M94" s="31"/>
      <c r="N94" s="31"/>
      <c r="O94" s="31"/>
      <c r="P94" s="31"/>
      <c r="Q94" s="32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</row>
    <row r="95" spans="1:28" ht="14.25">
      <c r="A95" s="25">
        <f t="shared" si="6"/>
        <v>0</v>
      </c>
      <c r="B95" s="26" t="s">
        <v>130</v>
      </c>
      <c r="C95" s="27" t="s">
        <v>131</v>
      </c>
      <c r="D95" s="28">
        <v>17</v>
      </c>
      <c r="E95" s="35">
        <f t="shared" si="11"/>
        <v>9.754098360655739</v>
      </c>
      <c r="F95" s="36">
        <f t="shared" si="9"/>
        <v>0</v>
      </c>
      <c r="G95" s="100"/>
      <c r="H95" s="36">
        <f t="shared" si="10"/>
        <v>0</v>
      </c>
      <c r="I95" s="102"/>
      <c r="J95" s="31"/>
      <c r="K95" s="31"/>
      <c r="L95" s="31"/>
      <c r="M95" s="31"/>
      <c r="N95" s="31"/>
      <c r="O95" s="31"/>
      <c r="P95" s="31"/>
      <c r="Q95" s="32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</row>
    <row r="96" spans="1:28" ht="14.25">
      <c r="A96" s="25">
        <f t="shared" si="6"/>
        <v>0</v>
      </c>
      <c r="B96" s="26" t="s">
        <v>75</v>
      </c>
      <c r="C96" s="27" t="s">
        <v>62</v>
      </c>
      <c r="D96" s="28">
        <v>17.5</v>
      </c>
      <c r="E96" s="29">
        <f t="shared" si="11"/>
        <v>10.04098360655738</v>
      </c>
      <c r="F96" s="28">
        <f t="shared" si="9"/>
        <v>0</v>
      </c>
      <c r="G96" s="100"/>
      <c r="H96" s="28">
        <f t="shared" si="10"/>
        <v>0</v>
      </c>
      <c r="I96" s="102"/>
      <c r="J96" s="31"/>
      <c r="K96" s="31"/>
      <c r="L96" s="31"/>
      <c r="M96" s="31"/>
      <c r="N96" s="31"/>
      <c r="O96" s="31"/>
      <c r="P96" s="31"/>
      <c r="Q96" s="32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</row>
    <row r="97" spans="1:28" ht="14.25">
      <c r="A97" s="25">
        <f t="shared" si="6"/>
        <v>0</v>
      </c>
      <c r="B97" s="26" t="s">
        <v>76</v>
      </c>
      <c r="C97" s="27" t="s">
        <v>42</v>
      </c>
      <c r="D97" s="28">
        <v>17.8</v>
      </c>
      <c r="E97" s="35">
        <f t="shared" si="11"/>
        <v>10.213114754098362</v>
      </c>
      <c r="F97" s="36">
        <f t="shared" si="9"/>
        <v>0</v>
      </c>
      <c r="G97" s="100"/>
      <c r="H97" s="36">
        <f t="shared" si="10"/>
        <v>0</v>
      </c>
      <c r="I97" s="102"/>
      <c r="J97" s="31"/>
      <c r="K97" s="31"/>
      <c r="L97" s="31"/>
      <c r="M97" s="31"/>
      <c r="N97" s="31"/>
      <c r="O97" s="31"/>
      <c r="P97" s="31"/>
      <c r="Q97" s="32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28" ht="14.25">
      <c r="A98" s="25">
        <f t="shared" si="6"/>
        <v>0</v>
      </c>
      <c r="B98" s="26" t="s">
        <v>77</v>
      </c>
      <c r="C98" s="34" t="s">
        <v>42</v>
      </c>
      <c r="D98" s="28">
        <v>17.8</v>
      </c>
      <c r="E98" s="35">
        <f t="shared" si="11"/>
        <v>10.213114754098362</v>
      </c>
      <c r="F98" s="36">
        <f t="shared" si="9"/>
        <v>0</v>
      </c>
      <c r="G98" s="100"/>
      <c r="H98" s="36">
        <f t="shared" si="10"/>
        <v>0</v>
      </c>
      <c r="I98" s="102"/>
      <c r="J98" s="31"/>
      <c r="K98" s="31"/>
      <c r="L98" s="31"/>
      <c r="M98" s="31"/>
      <c r="N98" s="31"/>
      <c r="O98" s="31"/>
      <c r="P98" s="31"/>
      <c r="Q98" s="32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:28" ht="14.25">
      <c r="A99" s="25">
        <f>SUM(J99:AB99)</f>
        <v>0</v>
      </c>
      <c r="B99" s="26" t="s">
        <v>78</v>
      </c>
      <c r="C99" s="34" t="s">
        <v>42</v>
      </c>
      <c r="D99" s="28">
        <v>18.8</v>
      </c>
      <c r="E99" s="35">
        <f t="shared" si="11"/>
        <v>10.78688524590164</v>
      </c>
      <c r="F99" s="36">
        <f>A99*E99</f>
        <v>0</v>
      </c>
      <c r="G99" s="100"/>
      <c r="H99" s="36">
        <f>F99*22%+(F99)</f>
        <v>0</v>
      </c>
      <c r="I99" s="102"/>
      <c r="J99" s="31"/>
      <c r="K99" s="31"/>
      <c r="L99" s="31"/>
      <c r="M99" s="31"/>
      <c r="N99" s="31"/>
      <c r="O99" s="31"/>
      <c r="P99" s="31"/>
      <c r="Q99" s="32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:28" ht="14.25">
      <c r="A100" s="25">
        <f t="shared" si="6"/>
        <v>0</v>
      </c>
      <c r="B100" s="26" t="s">
        <v>132</v>
      </c>
      <c r="C100" s="37" t="s">
        <v>80</v>
      </c>
      <c r="D100" s="28">
        <v>6</v>
      </c>
      <c r="E100" s="29">
        <f t="shared" si="11"/>
        <v>3.442622950819672</v>
      </c>
      <c r="F100" s="28">
        <f t="shared" si="9"/>
        <v>0</v>
      </c>
      <c r="G100" s="100"/>
      <c r="H100" s="28">
        <f t="shared" si="10"/>
        <v>0</v>
      </c>
      <c r="I100" s="102"/>
      <c r="J100" s="31"/>
      <c r="K100" s="31"/>
      <c r="L100" s="31"/>
      <c r="M100" s="31"/>
      <c r="N100" s="31"/>
      <c r="O100" s="31"/>
      <c r="P100" s="31"/>
      <c r="Q100" s="32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:28" ht="14.25">
      <c r="A101" s="25">
        <f t="shared" si="6"/>
        <v>0</v>
      </c>
      <c r="B101" s="26" t="s">
        <v>79</v>
      </c>
      <c r="C101" s="40" t="s">
        <v>42</v>
      </c>
      <c r="D101" s="28">
        <v>11</v>
      </c>
      <c r="E101" s="29">
        <f t="shared" si="11"/>
        <v>6.311475409836065</v>
      </c>
      <c r="F101" s="28">
        <f t="shared" si="9"/>
        <v>0</v>
      </c>
      <c r="G101" s="100"/>
      <c r="H101" s="28">
        <f t="shared" si="10"/>
        <v>0</v>
      </c>
      <c r="I101" s="102"/>
      <c r="J101" s="31"/>
      <c r="K101" s="31"/>
      <c r="L101" s="31"/>
      <c r="M101" s="31"/>
      <c r="N101" s="31"/>
      <c r="O101" s="31"/>
      <c r="P101" s="31"/>
      <c r="Q101" s="32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ht="14.25">
      <c r="A102" s="119">
        <f>SUM(J102:AB102)</f>
        <v>0</v>
      </c>
      <c r="B102" s="120" t="s">
        <v>150</v>
      </c>
      <c r="C102" s="121" t="s">
        <v>62</v>
      </c>
      <c r="D102" s="122">
        <v>8.7</v>
      </c>
      <c r="E102" s="123">
        <f t="shared" si="11"/>
        <v>4.991803278688524</v>
      </c>
      <c r="F102" s="122">
        <f>A102*E102</f>
        <v>0</v>
      </c>
      <c r="G102" s="100"/>
      <c r="H102" s="122">
        <f>F102*22%+(F102)</f>
        <v>0</v>
      </c>
      <c r="I102" s="102"/>
      <c r="J102" s="124"/>
      <c r="K102" s="124"/>
      <c r="L102" s="124"/>
      <c r="M102" s="124"/>
      <c r="N102" s="124"/>
      <c r="O102" s="124"/>
      <c r="P102" s="124"/>
      <c r="Q102" s="125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</row>
    <row r="103" spans="1:28" ht="14.25">
      <c r="A103" s="119">
        <f>SUM(J103:AB103)</f>
        <v>0</v>
      </c>
      <c r="B103" s="120" t="s">
        <v>151</v>
      </c>
      <c r="C103" s="121" t="s">
        <v>62</v>
      </c>
      <c r="D103" s="122">
        <v>8.7</v>
      </c>
      <c r="E103" s="123">
        <f t="shared" si="11"/>
        <v>4.991803278688524</v>
      </c>
      <c r="F103" s="122">
        <f>A103*E103</f>
        <v>0</v>
      </c>
      <c r="G103" s="100"/>
      <c r="H103" s="122">
        <f>F103*22%+(F103)</f>
        <v>0</v>
      </c>
      <c r="I103" s="102"/>
      <c r="J103" s="124"/>
      <c r="K103" s="124"/>
      <c r="L103" s="124"/>
      <c r="M103" s="124"/>
      <c r="N103" s="124"/>
      <c r="O103" s="124"/>
      <c r="P103" s="124"/>
      <c r="Q103" s="125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</row>
    <row r="104" spans="1:28" ht="14.25">
      <c r="A104" s="119">
        <f>SUM(J104:AB104)</f>
        <v>0</v>
      </c>
      <c r="B104" s="120" t="s">
        <v>152</v>
      </c>
      <c r="C104" s="121" t="s">
        <v>62</v>
      </c>
      <c r="D104" s="122">
        <v>8.7</v>
      </c>
      <c r="E104" s="123">
        <f t="shared" si="11"/>
        <v>4.991803278688524</v>
      </c>
      <c r="F104" s="122">
        <f>A104*E104</f>
        <v>0</v>
      </c>
      <c r="G104" s="100"/>
      <c r="H104" s="122">
        <f>F104*22%+(F104)</f>
        <v>0</v>
      </c>
      <c r="I104" s="102"/>
      <c r="J104" s="124"/>
      <c r="K104" s="124"/>
      <c r="L104" s="124"/>
      <c r="M104" s="124"/>
      <c r="N104" s="124"/>
      <c r="O104" s="124"/>
      <c r="P104" s="124"/>
      <c r="Q104" s="125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</row>
    <row r="105" spans="1:28" ht="14.25">
      <c r="A105" s="129">
        <f t="shared" si="6"/>
        <v>0</v>
      </c>
      <c r="B105" s="130" t="s">
        <v>172</v>
      </c>
      <c r="C105" s="174" t="s">
        <v>28</v>
      </c>
      <c r="D105" s="132">
        <v>21.2</v>
      </c>
      <c r="E105" s="148">
        <f aca="true" t="shared" si="12" ref="E105:E111">(D105/1.22)-((D105/1.22)*60%)</f>
        <v>6.950819672131148</v>
      </c>
      <c r="F105" s="132">
        <f t="shared" si="9"/>
        <v>0</v>
      </c>
      <c r="G105" s="100"/>
      <c r="H105" s="132">
        <f t="shared" si="10"/>
        <v>0</v>
      </c>
      <c r="I105" s="102"/>
      <c r="J105" s="137"/>
      <c r="K105" s="137"/>
      <c r="L105" s="137"/>
      <c r="M105" s="137"/>
      <c r="N105" s="137"/>
      <c r="O105" s="137"/>
      <c r="P105" s="137"/>
      <c r="Q105" s="138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</row>
    <row r="106" spans="1:28" ht="14.25">
      <c r="A106" s="129">
        <f t="shared" si="6"/>
        <v>0</v>
      </c>
      <c r="B106" s="147" t="s">
        <v>171</v>
      </c>
      <c r="C106" s="133" t="s">
        <v>28</v>
      </c>
      <c r="D106" s="132">
        <v>22.9</v>
      </c>
      <c r="E106" s="148">
        <f t="shared" si="12"/>
        <v>7.508196721311476</v>
      </c>
      <c r="F106" s="132">
        <f>A106*E106</f>
        <v>0</v>
      </c>
      <c r="G106" s="100"/>
      <c r="H106" s="132">
        <f>F106*22%+(F106)</f>
        <v>0</v>
      </c>
      <c r="I106" s="102"/>
      <c r="J106" s="137"/>
      <c r="K106" s="137"/>
      <c r="L106" s="137"/>
      <c r="M106" s="137"/>
      <c r="N106" s="137"/>
      <c r="O106" s="137"/>
      <c r="P106" s="137"/>
      <c r="Q106" s="138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</row>
    <row r="107" spans="1:28" ht="14.25">
      <c r="A107" s="129">
        <f t="shared" si="6"/>
        <v>0</v>
      </c>
      <c r="B107" s="130" t="s">
        <v>173</v>
      </c>
      <c r="C107" s="141" t="s">
        <v>28</v>
      </c>
      <c r="D107" s="132">
        <v>16</v>
      </c>
      <c r="E107" s="148">
        <f t="shared" si="12"/>
        <v>5.245901639344263</v>
      </c>
      <c r="F107" s="132">
        <f t="shared" si="9"/>
        <v>0</v>
      </c>
      <c r="G107" s="100"/>
      <c r="H107" s="132">
        <f t="shared" si="10"/>
        <v>0</v>
      </c>
      <c r="I107" s="102"/>
      <c r="J107" s="137"/>
      <c r="K107" s="137"/>
      <c r="L107" s="137"/>
      <c r="M107" s="137"/>
      <c r="N107" s="137"/>
      <c r="O107" s="137"/>
      <c r="P107" s="137"/>
      <c r="Q107" s="138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</row>
    <row r="108" spans="1:28" ht="14.25">
      <c r="A108" s="129">
        <f aca="true" t="shared" si="13" ref="A108:A124">SUM(J108:AB108)</f>
        <v>0</v>
      </c>
      <c r="B108" s="130" t="s">
        <v>174</v>
      </c>
      <c r="C108" s="141" t="s">
        <v>28</v>
      </c>
      <c r="D108" s="132">
        <v>16</v>
      </c>
      <c r="E108" s="148">
        <f t="shared" si="12"/>
        <v>5.245901639344263</v>
      </c>
      <c r="F108" s="132">
        <f t="shared" si="9"/>
        <v>0</v>
      </c>
      <c r="G108" s="100"/>
      <c r="H108" s="132">
        <f t="shared" si="10"/>
        <v>0</v>
      </c>
      <c r="I108" s="102"/>
      <c r="J108" s="137"/>
      <c r="K108" s="137"/>
      <c r="L108" s="137"/>
      <c r="M108" s="137"/>
      <c r="N108" s="137"/>
      <c r="O108" s="137"/>
      <c r="P108" s="137"/>
      <c r="Q108" s="138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</row>
    <row r="109" spans="1:28" ht="14.25">
      <c r="A109" s="129">
        <f t="shared" si="13"/>
        <v>0</v>
      </c>
      <c r="B109" s="130" t="s">
        <v>175</v>
      </c>
      <c r="C109" s="174" t="s">
        <v>28</v>
      </c>
      <c r="D109" s="132">
        <v>22.9</v>
      </c>
      <c r="E109" s="148">
        <f t="shared" si="12"/>
        <v>7.508196721311476</v>
      </c>
      <c r="F109" s="132">
        <f t="shared" si="9"/>
        <v>0</v>
      </c>
      <c r="G109" s="100"/>
      <c r="H109" s="132">
        <f t="shared" si="10"/>
        <v>0</v>
      </c>
      <c r="I109" s="102"/>
      <c r="J109" s="137"/>
      <c r="K109" s="137"/>
      <c r="L109" s="137"/>
      <c r="M109" s="137"/>
      <c r="N109" s="137"/>
      <c r="O109" s="137"/>
      <c r="P109" s="137"/>
      <c r="Q109" s="138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</row>
    <row r="110" spans="1:28" ht="14.25">
      <c r="A110" s="129">
        <f t="shared" si="13"/>
        <v>0</v>
      </c>
      <c r="B110" s="130" t="s">
        <v>176</v>
      </c>
      <c r="C110" s="175" t="s">
        <v>28</v>
      </c>
      <c r="D110" s="132">
        <v>16</v>
      </c>
      <c r="E110" s="148">
        <f t="shared" si="12"/>
        <v>5.245901639344263</v>
      </c>
      <c r="F110" s="132">
        <f t="shared" si="9"/>
        <v>0</v>
      </c>
      <c r="G110" s="100"/>
      <c r="H110" s="132">
        <f t="shared" si="10"/>
        <v>0</v>
      </c>
      <c r="I110" s="102"/>
      <c r="J110" s="137"/>
      <c r="K110" s="137"/>
      <c r="L110" s="137"/>
      <c r="M110" s="137"/>
      <c r="N110" s="137"/>
      <c r="O110" s="137"/>
      <c r="P110" s="137"/>
      <c r="Q110" s="138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</row>
    <row r="111" spans="1:28" ht="14.25">
      <c r="A111" s="129">
        <f t="shared" si="13"/>
        <v>0</v>
      </c>
      <c r="B111" s="130" t="s">
        <v>177</v>
      </c>
      <c r="C111" s="141" t="s">
        <v>28</v>
      </c>
      <c r="D111" s="132">
        <v>22.9</v>
      </c>
      <c r="E111" s="148">
        <f t="shared" si="12"/>
        <v>7.508196721311476</v>
      </c>
      <c r="F111" s="132">
        <f t="shared" si="9"/>
        <v>0</v>
      </c>
      <c r="G111" s="100"/>
      <c r="H111" s="132">
        <f t="shared" si="10"/>
        <v>0</v>
      </c>
      <c r="I111" s="102"/>
      <c r="J111" s="137"/>
      <c r="K111" s="137"/>
      <c r="L111" s="137"/>
      <c r="M111" s="137"/>
      <c r="N111" s="137"/>
      <c r="O111" s="137"/>
      <c r="P111" s="137"/>
      <c r="Q111" s="138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1:28" ht="14.25">
      <c r="A112" s="153">
        <f t="shared" si="13"/>
        <v>0</v>
      </c>
      <c r="B112" s="154" t="s">
        <v>158</v>
      </c>
      <c r="C112" s="155" t="s">
        <v>13</v>
      </c>
      <c r="D112" s="156">
        <v>21</v>
      </c>
      <c r="E112" s="157">
        <f>(D112/1.22)-((D112/1.22)*30%)</f>
        <v>12.049180327868852</v>
      </c>
      <c r="F112" s="156">
        <f>A112*E112</f>
        <v>0</v>
      </c>
      <c r="G112" s="100"/>
      <c r="H112" s="156">
        <f>F112*22%+(F112)</f>
        <v>0</v>
      </c>
      <c r="I112" s="102"/>
      <c r="J112" s="158"/>
      <c r="K112" s="158"/>
      <c r="L112" s="158"/>
      <c r="M112" s="158"/>
      <c r="N112" s="158"/>
      <c r="O112" s="158"/>
      <c r="P112" s="158"/>
      <c r="Q112" s="159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</row>
    <row r="113" spans="1:28" ht="14.25">
      <c r="A113" s="25">
        <f>SUM(J113:AB113)</f>
        <v>0</v>
      </c>
      <c r="B113" s="26" t="s">
        <v>81</v>
      </c>
      <c r="C113" s="40" t="s">
        <v>13</v>
      </c>
      <c r="D113" s="28">
        <v>21</v>
      </c>
      <c r="E113" s="29">
        <f>(D113/1.22)-((D113/1.22)*30%)</f>
        <v>12.049180327868852</v>
      </c>
      <c r="F113" s="28">
        <f>A113*E113</f>
        <v>0</v>
      </c>
      <c r="G113" s="100"/>
      <c r="H113" s="28">
        <f>F113*22%+(F113)</f>
        <v>0</v>
      </c>
      <c r="I113" s="102"/>
      <c r="J113" s="31"/>
      <c r="K113" s="31"/>
      <c r="L113" s="31"/>
      <c r="M113" s="31"/>
      <c r="N113" s="31"/>
      <c r="O113" s="31"/>
      <c r="P113" s="31"/>
      <c r="Q113" s="32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1:28" ht="14.25">
      <c r="A114" s="25">
        <f>SUM(J114:AB114)</f>
        <v>0</v>
      </c>
      <c r="B114" s="26" t="s">
        <v>170</v>
      </c>
      <c r="C114" s="40" t="s">
        <v>28</v>
      </c>
      <c r="D114" s="28">
        <v>13</v>
      </c>
      <c r="E114" s="29">
        <f>(D114/1.22)-((D114/1.22)*30%)</f>
        <v>7.4590163934426235</v>
      </c>
      <c r="F114" s="28">
        <f>A114*E114</f>
        <v>0</v>
      </c>
      <c r="G114" s="100"/>
      <c r="H114" s="28">
        <f>F114*22%+(F114)</f>
        <v>0</v>
      </c>
      <c r="I114" s="102"/>
      <c r="J114" s="31"/>
      <c r="K114" s="31"/>
      <c r="L114" s="31"/>
      <c r="M114" s="31"/>
      <c r="N114" s="31"/>
      <c r="O114" s="31"/>
      <c r="P114" s="31"/>
      <c r="Q114" s="32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1:28" ht="14.25">
      <c r="A115" s="25">
        <f t="shared" si="13"/>
        <v>0</v>
      </c>
      <c r="B115" s="26" t="s">
        <v>81</v>
      </c>
      <c r="C115" s="34" t="s">
        <v>21</v>
      </c>
      <c r="D115" s="28">
        <v>10</v>
      </c>
      <c r="E115" s="29">
        <f>(D115/1.22)-((D115/1.22)*30%)</f>
        <v>5.737704918032787</v>
      </c>
      <c r="F115" s="28">
        <f t="shared" si="9"/>
        <v>0</v>
      </c>
      <c r="G115" s="100"/>
      <c r="H115" s="28">
        <f t="shared" si="10"/>
        <v>0</v>
      </c>
      <c r="I115" s="102"/>
      <c r="J115" s="31"/>
      <c r="K115" s="31"/>
      <c r="L115" s="31"/>
      <c r="M115" s="31"/>
      <c r="N115" s="31"/>
      <c r="O115" s="31"/>
      <c r="P115" s="31"/>
      <c r="Q115" s="32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1:28" ht="14.25">
      <c r="A116" s="25">
        <f t="shared" si="13"/>
        <v>0</v>
      </c>
      <c r="B116" s="26" t="s">
        <v>82</v>
      </c>
      <c r="C116" s="41" t="s">
        <v>28</v>
      </c>
      <c r="D116" s="28">
        <v>13</v>
      </c>
      <c r="E116" s="29">
        <f>(D116/1.22)-((D116/1.22)*30%)</f>
        <v>7.4590163934426235</v>
      </c>
      <c r="F116" s="28">
        <f>A116*E116</f>
        <v>0</v>
      </c>
      <c r="G116" s="99"/>
      <c r="H116" s="28">
        <f>F116*22%+(F116)</f>
        <v>0</v>
      </c>
      <c r="I116" s="102"/>
      <c r="J116" s="31"/>
      <c r="K116" s="31"/>
      <c r="L116" s="31"/>
      <c r="M116" s="31"/>
      <c r="N116" s="31"/>
      <c r="O116" s="31"/>
      <c r="P116" s="31"/>
      <c r="Q116" s="32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1:28" ht="14.25">
      <c r="A117" s="129">
        <f t="shared" si="13"/>
        <v>0</v>
      </c>
      <c r="B117" s="147" t="s">
        <v>179</v>
      </c>
      <c r="C117" s="151" t="s">
        <v>21</v>
      </c>
      <c r="D117" s="132">
        <v>21</v>
      </c>
      <c r="E117" s="148">
        <f>(D117/1.22)-((D117/1.22)*60%)</f>
        <v>6.885245901639344</v>
      </c>
      <c r="F117" s="132">
        <f>A117*E117</f>
        <v>0</v>
      </c>
      <c r="G117" s="99"/>
      <c r="H117" s="132">
        <f>F117*22%+(F117)</f>
        <v>0</v>
      </c>
      <c r="I117" s="102"/>
      <c r="J117" s="137"/>
      <c r="K117" s="137"/>
      <c r="L117" s="137"/>
      <c r="M117" s="137"/>
      <c r="N117" s="137"/>
      <c r="O117" s="137"/>
      <c r="P117" s="137"/>
      <c r="Q117" s="138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</row>
    <row r="118" spans="1:28" ht="14.25">
      <c r="A118" s="129">
        <f t="shared" si="13"/>
        <v>0</v>
      </c>
      <c r="B118" s="147" t="s">
        <v>180</v>
      </c>
      <c r="C118" s="151" t="s">
        <v>21</v>
      </c>
      <c r="D118" s="132">
        <v>21</v>
      </c>
      <c r="E118" s="148">
        <f>(D118/1.22)-((D118/1.22)*60%)</f>
        <v>6.885245901639344</v>
      </c>
      <c r="F118" s="132">
        <f>A118*E118</f>
        <v>0</v>
      </c>
      <c r="G118" s="99"/>
      <c r="H118" s="132">
        <f>F118*22%+(F118)</f>
        <v>0</v>
      </c>
      <c r="I118" s="102"/>
      <c r="J118" s="137"/>
      <c r="K118" s="137"/>
      <c r="L118" s="137"/>
      <c r="M118" s="137"/>
      <c r="N118" s="137"/>
      <c r="O118" s="137"/>
      <c r="P118" s="137"/>
      <c r="Q118" s="138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</row>
    <row r="119" spans="1:28" ht="14.25">
      <c r="A119" s="129">
        <f t="shared" si="13"/>
        <v>0</v>
      </c>
      <c r="B119" s="147" t="s">
        <v>181</v>
      </c>
      <c r="C119" s="141" t="s">
        <v>21</v>
      </c>
      <c r="D119" s="132">
        <v>21</v>
      </c>
      <c r="E119" s="148">
        <f>(D119/1.22)-((D119/1.22)*60%)</f>
        <v>6.885245901639344</v>
      </c>
      <c r="F119" s="132">
        <f t="shared" si="9"/>
        <v>0</v>
      </c>
      <c r="G119" s="100"/>
      <c r="H119" s="132">
        <f t="shared" si="10"/>
        <v>0</v>
      </c>
      <c r="I119" s="102"/>
      <c r="J119" s="137"/>
      <c r="K119" s="137"/>
      <c r="L119" s="137"/>
      <c r="M119" s="137"/>
      <c r="N119" s="137"/>
      <c r="O119" s="137"/>
      <c r="P119" s="137"/>
      <c r="Q119" s="138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</row>
    <row r="120" spans="1:28" ht="14.25">
      <c r="A120" s="129">
        <f t="shared" si="13"/>
        <v>0</v>
      </c>
      <c r="B120" s="147" t="s">
        <v>178</v>
      </c>
      <c r="C120" s="151" t="s">
        <v>21</v>
      </c>
      <c r="D120" s="132">
        <v>21</v>
      </c>
      <c r="E120" s="148">
        <f>(D120/1.22)-((D120/1.22)*60%)</f>
        <v>6.885245901639344</v>
      </c>
      <c r="F120" s="132">
        <f>A120*E120</f>
        <v>0</v>
      </c>
      <c r="G120" s="100"/>
      <c r="H120" s="132">
        <f>F120*22%+(F120)</f>
        <v>0</v>
      </c>
      <c r="I120" s="102"/>
      <c r="J120" s="137"/>
      <c r="K120" s="137"/>
      <c r="L120" s="137"/>
      <c r="M120" s="137"/>
      <c r="N120" s="137"/>
      <c r="O120" s="137"/>
      <c r="P120" s="137"/>
      <c r="Q120" s="138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</row>
    <row r="121" spans="1:28" ht="14.25">
      <c r="A121" s="25">
        <f t="shared" si="13"/>
        <v>0</v>
      </c>
      <c r="B121" s="26" t="s">
        <v>83</v>
      </c>
      <c r="C121" s="34" t="s">
        <v>84</v>
      </c>
      <c r="D121" s="28">
        <v>7</v>
      </c>
      <c r="E121" s="35">
        <f>(D121/1.22)-((D121/1.22)*30%)</f>
        <v>4.016393442622951</v>
      </c>
      <c r="F121" s="36">
        <f t="shared" si="9"/>
        <v>0</v>
      </c>
      <c r="G121" s="100"/>
      <c r="H121" s="36">
        <f t="shared" si="10"/>
        <v>0</v>
      </c>
      <c r="I121" s="102"/>
      <c r="J121" s="31"/>
      <c r="K121" s="31"/>
      <c r="L121" s="31"/>
      <c r="M121" s="31"/>
      <c r="N121" s="31"/>
      <c r="O121" s="31"/>
      <c r="P121" s="31"/>
      <c r="Q121" s="32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1:28" ht="14.25">
      <c r="A122" s="25">
        <f t="shared" si="13"/>
        <v>0</v>
      </c>
      <c r="B122" s="26" t="s">
        <v>85</v>
      </c>
      <c r="C122" s="34" t="s">
        <v>84</v>
      </c>
      <c r="D122" s="28">
        <v>6</v>
      </c>
      <c r="E122" s="35">
        <f>(D122/1.22)-((D122/1.22)*30%)</f>
        <v>3.442622950819672</v>
      </c>
      <c r="F122" s="36">
        <f t="shared" si="9"/>
        <v>0</v>
      </c>
      <c r="G122" s="100"/>
      <c r="H122" s="36">
        <f t="shared" si="10"/>
        <v>0</v>
      </c>
      <c r="I122" s="102"/>
      <c r="J122" s="31"/>
      <c r="K122" s="31"/>
      <c r="L122" s="31"/>
      <c r="M122" s="31"/>
      <c r="N122" s="31"/>
      <c r="O122" s="31"/>
      <c r="P122" s="31"/>
      <c r="Q122" s="32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1:28" ht="14.25">
      <c r="A123" s="25">
        <f t="shared" si="13"/>
        <v>0</v>
      </c>
      <c r="B123" s="26" t="s">
        <v>86</v>
      </c>
      <c r="C123" s="34" t="s">
        <v>84</v>
      </c>
      <c r="D123" s="28">
        <v>9.5</v>
      </c>
      <c r="E123" s="35">
        <f>(D123/1.22)-((D123/1.22)*30%)</f>
        <v>5.450819672131148</v>
      </c>
      <c r="F123" s="36">
        <f>A123*E123</f>
        <v>0</v>
      </c>
      <c r="G123" s="100"/>
      <c r="H123" s="36">
        <f>F123*22%+(F123)</f>
        <v>0</v>
      </c>
      <c r="I123" s="102"/>
      <c r="J123" s="31"/>
      <c r="K123" s="31"/>
      <c r="L123" s="31"/>
      <c r="M123" s="31"/>
      <c r="N123" s="31"/>
      <c r="O123" s="31"/>
      <c r="P123" s="31"/>
      <c r="Q123" s="32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1:28" ht="14.25">
      <c r="A124" s="25">
        <f t="shared" si="13"/>
        <v>0</v>
      </c>
      <c r="B124" s="26" t="s">
        <v>87</v>
      </c>
      <c r="C124" s="34" t="s">
        <v>84</v>
      </c>
      <c r="D124" s="28">
        <v>6</v>
      </c>
      <c r="E124" s="35">
        <f>(D124/1.22)-((D124/1.22)*30%)</f>
        <v>3.442622950819672</v>
      </c>
      <c r="F124" s="36">
        <f>A124*E124</f>
        <v>0</v>
      </c>
      <c r="G124" s="100"/>
      <c r="H124" s="36">
        <f>F124*22%+(F124)</f>
        <v>0</v>
      </c>
      <c r="I124" s="102"/>
      <c r="J124" s="31"/>
      <c r="K124" s="31"/>
      <c r="L124" s="31"/>
      <c r="M124" s="31"/>
      <c r="N124" s="31"/>
      <c r="O124" s="31"/>
      <c r="P124" s="31"/>
      <c r="Q124" s="32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1:28" ht="24.75" customHeight="1">
      <c r="A125" s="42"/>
      <c r="B125" s="74"/>
      <c r="C125" s="139"/>
      <c r="D125" s="45"/>
      <c r="E125" s="94"/>
      <c r="F125" s="95"/>
      <c r="G125" s="96"/>
      <c r="H125" s="95"/>
      <c r="I125" s="4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</row>
    <row r="126" spans="1:28" ht="27" customHeight="1">
      <c r="A126" s="42"/>
      <c r="B126" s="206" t="s">
        <v>191</v>
      </c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</row>
    <row r="127" spans="1:28" ht="14.25">
      <c r="A127" s="192">
        <f>SUM(J127:AB127)</f>
        <v>0</v>
      </c>
      <c r="B127" s="176" t="s">
        <v>166</v>
      </c>
      <c r="C127" s="177" t="s">
        <v>33</v>
      </c>
      <c r="D127" s="178">
        <v>6.5</v>
      </c>
      <c r="E127" s="195">
        <f>(D127/1.22)-((D127/1.22)*30%)</f>
        <v>3.7295081967213117</v>
      </c>
      <c r="F127" s="194">
        <f>A127*E127</f>
        <v>0</v>
      </c>
      <c r="G127" s="100"/>
      <c r="H127" s="194">
        <f>F127*22%+(F127)</f>
        <v>0</v>
      </c>
      <c r="I127" s="102"/>
      <c r="J127" s="144"/>
      <c r="K127" s="144"/>
      <c r="L127" s="144"/>
      <c r="M127" s="144"/>
      <c r="N127" s="144"/>
      <c r="O127" s="144"/>
      <c r="P127" s="144"/>
      <c r="Q127" s="14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</row>
    <row r="128" spans="1:28" ht="14.25">
      <c r="A128" s="191">
        <f>SUM(J128:AB128)</f>
        <v>0</v>
      </c>
      <c r="B128" s="176" t="s">
        <v>167</v>
      </c>
      <c r="C128" s="177" t="s">
        <v>33</v>
      </c>
      <c r="D128" s="178">
        <v>6.5</v>
      </c>
      <c r="E128" s="195">
        <f>(D128/1.22)-((D128/1.22)*30%)</f>
        <v>3.7295081967213117</v>
      </c>
      <c r="F128" s="194">
        <f>A128*E128</f>
        <v>0</v>
      </c>
      <c r="G128" s="100"/>
      <c r="H128" s="194">
        <f>F128*22%+(F128)</f>
        <v>0</v>
      </c>
      <c r="I128" s="102"/>
      <c r="J128" s="144"/>
      <c r="K128" s="144"/>
      <c r="L128" s="144"/>
      <c r="M128" s="144"/>
      <c r="N128" s="144"/>
      <c r="O128" s="144"/>
      <c r="P128" s="144"/>
      <c r="Q128" s="14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</row>
    <row r="129" spans="1:28" ht="14.25">
      <c r="A129" s="42"/>
      <c r="B129" s="74"/>
      <c r="C129" s="93"/>
      <c r="D129" s="45"/>
      <c r="E129" s="94"/>
      <c r="F129" s="95"/>
      <c r="G129" s="96"/>
      <c r="H129" s="95"/>
      <c r="I129" s="4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</row>
    <row r="130" spans="1:28" ht="25.5" customHeight="1">
      <c r="A130" s="42"/>
      <c r="B130" s="161" t="s">
        <v>163</v>
      </c>
      <c r="C130" s="200"/>
      <c r="D130" s="45"/>
      <c r="E130" s="44"/>
      <c r="F130" s="45"/>
      <c r="G130" s="46"/>
      <c r="H130" s="45"/>
      <c r="I130" s="4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</row>
    <row r="131" spans="1:28" ht="22.5" customHeight="1">
      <c r="A131" s="167">
        <f>SUM(J131:AB131)</f>
        <v>0</v>
      </c>
      <c r="B131" s="162" t="s">
        <v>133</v>
      </c>
      <c r="C131" s="170" t="s">
        <v>164</v>
      </c>
      <c r="D131" s="169">
        <v>29.8</v>
      </c>
      <c r="E131" s="164">
        <f>(D131/1.22)-((D131/1.22)*30%)</f>
        <v>17.098360655737707</v>
      </c>
      <c r="F131" s="163">
        <f>A131*E131</f>
        <v>0</v>
      </c>
      <c r="G131" s="100"/>
      <c r="H131" s="163">
        <f>F131*22%+(F131)</f>
        <v>0</v>
      </c>
      <c r="I131" s="102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</row>
    <row r="132" spans="1:28" ht="12.75" customHeight="1">
      <c r="A132" s="171"/>
      <c r="B132" s="166" t="s">
        <v>134</v>
      </c>
      <c r="C132" s="34"/>
      <c r="D132" s="207"/>
      <c r="E132" s="208"/>
      <c r="F132" s="209"/>
      <c r="G132" s="173"/>
      <c r="H132" s="209"/>
      <c r="I132" s="3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1"/>
    </row>
    <row r="133" spans="1:28" ht="21" customHeight="1">
      <c r="A133" s="205">
        <f>SUM(J133:AB133)</f>
        <v>0</v>
      </c>
      <c r="B133" s="196" t="s">
        <v>190</v>
      </c>
      <c r="C133" s="197" t="s">
        <v>165</v>
      </c>
      <c r="D133" s="198">
        <v>23</v>
      </c>
      <c r="E133" s="148">
        <f>(D133/1.22)-((D133/1.22)*60%)</f>
        <v>7.540983606557377</v>
      </c>
      <c r="F133" s="132">
        <f>A133*E133</f>
        <v>0</v>
      </c>
      <c r="G133" s="100"/>
      <c r="H133" s="132">
        <f>F133*22%+(F133)</f>
        <v>0</v>
      </c>
      <c r="I133" s="103"/>
      <c r="J133" s="199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</row>
    <row r="134" spans="1:28" ht="13.5" customHeight="1">
      <c r="A134" s="172"/>
      <c r="B134" s="168" t="s">
        <v>88</v>
      </c>
      <c r="C134" s="183"/>
      <c r="D134" s="184"/>
      <c r="E134" s="185"/>
      <c r="F134" s="45"/>
      <c r="G134" s="46"/>
      <c r="H134" s="45"/>
      <c r="I134" s="45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</row>
    <row r="135" spans="1:28" ht="14.25">
      <c r="A135" s="42"/>
      <c r="B135" s="182"/>
      <c r="C135" s="183"/>
      <c r="D135" s="184"/>
      <c r="E135" s="185"/>
      <c r="F135" s="45"/>
      <c r="G135" s="46"/>
      <c r="H135" s="45"/>
      <c r="I135" s="45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</row>
    <row r="136" spans="1:28" ht="18">
      <c r="A136" s="42"/>
      <c r="B136" s="187" t="s">
        <v>199</v>
      </c>
      <c r="C136" s="179"/>
      <c r="D136" s="189"/>
      <c r="E136" s="190"/>
      <c r="F136" s="28"/>
      <c r="G136" s="46"/>
      <c r="H136" s="45"/>
      <c r="I136" s="45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</row>
    <row r="137" spans="1:28" ht="18" customHeight="1">
      <c r="A137" s="204">
        <f>SUM(J137:AB137)</f>
        <v>0</v>
      </c>
      <c r="B137" s="188" t="s">
        <v>182</v>
      </c>
      <c r="C137" s="180" t="s">
        <v>183</v>
      </c>
      <c r="D137" s="202">
        <v>18</v>
      </c>
      <c r="E137" s="203">
        <f>(D137/1.22)-((D137/1.22)*30%)</f>
        <v>10.327868852459016</v>
      </c>
      <c r="F137" s="202">
        <f>A137*E137</f>
        <v>0</v>
      </c>
      <c r="G137" s="100"/>
      <c r="H137" s="202">
        <f>F137*22%+(F137)</f>
        <v>0</v>
      </c>
      <c r="I137" s="1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</row>
    <row r="138" spans="1:28" ht="14.25">
      <c r="A138" s="42"/>
      <c r="B138" s="181" t="s">
        <v>184</v>
      </c>
      <c r="C138" s="180"/>
      <c r="D138" s="189"/>
      <c r="E138" s="190"/>
      <c r="F138" s="28"/>
      <c r="G138" s="46"/>
      <c r="H138" s="45"/>
      <c r="I138" s="45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</row>
    <row r="139" spans="1:28" ht="14.25">
      <c r="A139" s="204">
        <f>SUM(J139:AB139)</f>
        <v>0</v>
      </c>
      <c r="B139" s="188" t="s">
        <v>185</v>
      </c>
      <c r="C139" s="180" t="s">
        <v>186</v>
      </c>
      <c r="D139" s="202">
        <v>17</v>
      </c>
      <c r="E139" s="203">
        <f>(D139/1.22)-((D139/1.22)*30%)</f>
        <v>9.754098360655739</v>
      </c>
      <c r="F139" s="202">
        <f>A139*E139</f>
        <v>0</v>
      </c>
      <c r="G139" s="100"/>
      <c r="H139" s="202">
        <f>F139*22%+(F139)</f>
        <v>0</v>
      </c>
      <c r="I139" s="1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</row>
    <row r="140" spans="1:28" ht="14.25">
      <c r="A140" s="42"/>
      <c r="B140" s="181" t="s">
        <v>187</v>
      </c>
      <c r="C140" s="180"/>
      <c r="D140" s="189"/>
      <c r="E140" s="190"/>
      <c r="F140" s="28"/>
      <c r="G140" s="46"/>
      <c r="H140" s="45"/>
      <c r="I140" s="45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</row>
    <row r="141" spans="1:28" ht="14.25">
      <c r="A141" s="204">
        <f>SUM(J141:AB141)</f>
        <v>0</v>
      </c>
      <c r="B141" s="188" t="s">
        <v>188</v>
      </c>
      <c r="C141" s="180" t="s">
        <v>186</v>
      </c>
      <c r="D141" s="202">
        <v>18</v>
      </c>
      <c r="E141" s="203">
        <f>(D141/1.22)-((D141/1.22)*30%)</f>
        <v>10.327868852459016</v>
      </c>
      <c r="F141" s="202">
        <f>A141*E141</f>
        <v>0</v>
      </c>
      <c r="G141" s="100"/>
      <c r="H141" s="202">
        <f>F141*22%+(F141)</f>
        <v>0</v>
      </c>
      <c r="I141" s="1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</row>
    <row r="142" spans="1:28" ht="14.25">
      <c r="A142" s="42"/>
      <c r="B142" s="181" t="s">
        <v>189</v>
      </c>
      <c r="C142" s="179"/>
      <c r="D142" s="189"/>
      <c r="E142" s="190"/>
      <c r="F142" s="28"/>
      <c r="G142" s="46"/>
      <c r="H142" s="45"/>
      <c r="I142" s="45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</row>
    <row r="143" spans="1:28" ht="14.25">
      <c r="A143" s="42"/>
      <c r="B143" s="182"/>
      <c r="C143" s="183"/>
      <c r="D143" s="184"/>
      <c r="E143" s="185"/>
      <c r="F143" s="45"/>
      <c r="G143" s="46"/>
      <c r="H143" s="45"/>
      <c r="I143" s="45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</row>
    <row r="144" spans="1:28" ht="36.75" customHeight="1">
      <c r="A144" s="47">
        <v>0.01</v>
      </c>
      <c r="B144" s="43" t="s">
        <v>89</v>
      </c>
      <c r="C144" s="48"/>
      <c r="D144" s="49"/>
      <c r="E144" s="50"/>
      <c r="F144" s="51"/>
      <c r="G144" s="52"/>
      <c r="H144" s="51"/>
      <c r="I144" s="51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ht="14.25">
      <c r="A145" s="25">
        <f aca="true" t="shared" si="14" ref="A145:A155">SUM(J145:AB145)</f>
        <v>0</v>
      </c>
      <c r="B145" s="26" t="s">
        <v>135</v>
      </c>
      <c r="C145" s="38" t="s">
        <v>13</v>
      </c>
      <c r="D145" s="28">
        <v>13.2</v>
      </c>
      <c r="E145" s="29">
        <f>(D145/1.22)-((D145/1.22)*30%)</f>
        <v>7.573770491803279</v>
      </c>
      <c r="F145" s="28">
        <f aca="true" t="shared" si="15" ref="F145:F152">A145*E145</f>
        <v>0</v>
      </c>
      <c r="G145" s="29"/>
      <c r="H145" s="55">
        <f>F145*22%+(F145)</f>
        <v>0</v>
      </c>
      <c r="I145" s="102"/>
      <c r="J145" s="31"/>
      <c r="K145" s="31"/>
      <c r="L145" s="31"/>
      <c r="M145" s="31"/>
      <c r="N145" s="31"/>
      <c r="O145" s="31"/>
      <c r="P145" s="31"/>
      <c r="Q145" s="32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1:28" ht="14.25" customHeight="1">
      <c r="A146" s="25">
        <f t="shared" si="14"/>
        <v>0</v>
      </c>
      <c r="B146" s="26" t="s">
        <v>144</v>
      </c>
      <c r="C146" s="38" t="s">
        <v>136</v>
      </c>
      <c r="D146" s="28">
        <v>17.7</v>
      </c>
      <c r="E146" s="29">
        <f>(D146/1.1)-((D146/1.1)*30%)</f>
        <v>11.263636363636362</v>
      </c>
      <c r="F146" s="101"/>
      <c r="G146" s="29">
        <f>A146*E146</f>
        <v>0</v>
      </c>
      <c r="H146" s="101"/>
      <c r="I146" s="30">
        <f aca="true" t="shared" si="16" ref="I146:I154">G146*10%+(G146)</f>
        <v>0</v>
      </c>
      <c r="J146" s="31"/>
      <c r="K146" s="31"/>
      <c r="L146" s="31"/>
      <c r="M146" s="31"/>
      <c r="N146" s="31"/>
      <c r="O146" s="31"/>
      <c r="P146" s="31"/>
      <c r="Q146" s="32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1:28" ht="14.25">
      <c r="A147" s="25">
        <f t="shared" si="14"/>
        <v>0</v>
      </c>
      <c r="B147" s="26" t="s">
        <v>143</v>
      </c>
      <c r="C147" s="38" t="s">
        <v>90</v>
      </c>
      <c r="D147" s="28">
        <v>17.1</v>
      </c>
      <c r="E147" s="29">
        <f>(D147/1.1)-((D147/1.1)*30%)</f>
        <v>10.881818181818183</v>
      </c>
      <c r="F147" s="101"/>
      <c r="G147" s="29">
        <f>A147*E147</f>
        <v>0</v>
      </c>
      <c r="H147" s="101"/>
      <c r="I147" s="30">
        <f t="shared" si="16"/>
        <v>0</v>
      </c>
      <c r="J147" s="31"/>
      <c r="K147" s="31"/>
      <c r="L147" s="31"/>
      <c r="M147" s="31"/>
      <c r="N147" s="31"/>
      <c r="O147" s="31"/>
      <c r="P147" s="31"/>
      <c r="Q147" s="32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1:28" ht="14.25">
      <c r="A148" s="119">
        <f t="shared" si="14"/>
        <v>0</v>
      </c>
      <c r="B148" s="120" t="s">
        <v>159</v>
      </c>
      <c r="C148" s="127" t="s">
        <v>21</v>
      </c>
      <c r="D148" s="122">
        <v>18.7</v>
      </c>
      <c r="E148" s="123">
        <f>(D148/1.22)-((D148/1.22)*30%)</f>
        <v>10.729508196721312</v>
      </c>
      <c r="F148" s="122">
        <f t="shared" si="15"/>
        <v>0</v>
      </c>
      <c r="G148" s="100"/>
      <c r="H148" s="122">
        <f aca="true" t="shared" si="17" ref="H148:H153">F148*22%+(F148)</f>
        <v>0</v>
      </c>
      <c r="I148" s="101"/>
      <c r="J148" s="124"/>
      <c r="K148" s="124"/>
      <c r="L148" s="124"/>
      <c r="M148" s="124"/>
      <c r="N148" s="124"/>
      <c r="O148" s="124"/>
      <c r="P148" s="124"/>
      <c r="Q148" s="125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</row>
    <row r="149" spans="1:28" ht="14.25">
      <c r="A149" s="129">
        <f t="shared" si="14"/>
        <v>0</v>
      </c>
      <c r="B149" s="130" t="s">
        <v>194</v>
      </c>
      <c r="C149" s="142" t="s">
        <v>28</v>
      </c>
      <c r="D149" s="132">
        <v>11.8</v>
      </c>
      <c r="E149" s="148">
        <f>(D149/1.1)-((D149/1.1)*60%)</f>
        <v>4.290909090909091</v>
      </c>
      <c r="F149" s="132">
        <f t="shared" si="15"/>
        <v>0</v>
      </c>
      <c r="G149" s="100"/>
      <c r="H149" s="132">
        <f t="shared" si="17"/>
        <v>0</v>
      </c>
      <c r="I149" s="101"/>
      <c r="J149" s="137"/>
      <c r="K149" s="137"/>
      <c r="L149" s="137"/>
      <c r="M149" s="137"/>
      <c r="N149" s="137"/>
      <c r="O149" s="137"/>
      <c r="P149" s="137"/>
      <c r="Q149" s="138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</row>
    <row r="150" spans="1:28" ht="14.25">
      <c r="A150" s="25">
        <f t="shared" si="14"/>
        <v>0</v>
      </c>
      <c r="B150" s="26" t="s">
        <v>91</v>
      </c>
      <c r="C150" s="38" t="s">
        <v>13</v>
      </c>
      <c r="D150" s="28">
        <v>13.2</v>
      </c>
      <c r="E150" s="54">
        <f>(D150/1.22)-((D150/1.22)*30%)</f>
        <v>7.573770491803279</v>
      </c>
      <c r="F150" s="55">
        <f t="shared" si="15"/>
        <v>0</v>
      </c>
      <c r="G150" s="100"/>
      <c r="H150" s="55">
        <f t="shared" si="17"/>
        <v>0</v>
      </c>
      <c r="I150" s="101"/>
      <c r="J150" s="31"/>
      <c r="K150" s="31"/>
      <c r="L150" s="31"/>
      <c r="M150" s="31"/>
      <c r="N150" s="31"/>
      <c r="O150" s="31"/>
      <c r="P150" s="31"/>
      <c r="Q150" s="32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1:28" ht="14.25">
      <c r="A151" s="25">
        <f t="shared" si="14"/>
        <v>0</v>
      </c>
      <c r="B151" s="26" t="s">
        <v>92</v>
      </c>
      <c r="C151" s="41" t="s">
        <v>13</v>
      </c>
      <c r="D151" s="28">
        <v>18</v>
      </c>
      <c r="E151" s="54">
        <f>(D151/1.1)-((D151/1.1)*30%)</f>
        <v>11.454545454545453</v>
      </c>
      <c r="F151" s="101"/>
      <c r="G151" s="29">
        <f>A151*E151</f>
        <v>0</v>
      </c>
      <c r="H151" s="101"/>
      <c r="I151" s="30">
        <f t="shared" si="16"/>
        <v>0</v>
      </c>
      <c r="J151" s="31"/>
      <c r="K151" s="56"/>
      <c r="L151" s="56"/>
      <c r="M151" s="56"/>
      <c r="N151" s="56"/>
      <c r="O151" s="56"/>
      <c r="P151" s="56"/>
      <c r="Q151" s="57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1:28" ht="14.25">
      <c r="A152" s="25">
        <f t="shared" si="14"/>
        <v>0</v>
      </c>
      <c r="B152" s="26" t="s">
        <v>93</v>
      </c>
      <c r="C152" s="41" t="s">
        <v>13</v>
      </c>
      <c r="D152" s="28">
        <v>12.3</v>
      </c>
      <c r="E152" s="54">
        <f>(D152/1.22)-((D152/1.22)*30%)</f>
        <v>7.057377049180328</v>
      </c>
      <c r="F152" s="28">
        <f t="shared" si="15"/>
        <v>0</v>
      </c>
      <c r="G152" s="100"/>
      <c r="H152" s="28">
        <f t="shared" si="17"/>
        <v>0</v>
      </c>
      <c r="I152" s="101"/>
      <c r="J152" s="31"/>
      <c r="K152" s="56"/>
      <c r="L152" s="56"/>
      <c r="M152" s="56"/>
      <c r="N152" s="56"/>
      <c r="O152" s="56"/>
      <c r="P152" s="56"/>
      <c r="Q152" s="57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1:28" ht="14.25">
      <c r="A153" s="129">
        <f t="shared" si="14"/>
        <v>0</v>
      </c>
      <c r="B153" s="147" t="s">
        <v>145</v>
      </c>
      <c r="C153" s="131" t="s">
        <v>13</v>
      </c>
      <c r="D153" s="132">
        <v>12.3</v>
      </c>
      <c r="E153" s="148">
        <f>(D153/1.22)-((D153/1.22)*60%)</f>
        <v>4.032786885245902</v>
      </c>
      <c r="F153" s="132">
        <f>A153*E153</f>
        <v>0</v>
      </c>
      <c r="G153" s="100"/>
      <c r="H153" s="132">
        <f t="shared" si="17"/>
        <v>0</v>
      </c>
      <c r="I153" s="101"/>
      <c r="J153" s="134"/>
      <c r="K153" s="134"/>
      <c r="L153" s="134"/>
      <c r="M153" s="134"/>
      <c r="N153" s="134"/>
      <c r="O153" s="134"/>
      <c r="P153" s="134"/>
      <c r="Q153" s="135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</row>
    <row r="154" spans="1:28" ht="14.25">
      <c r="A154" s="25">
        <f t="shared" si="14"/>
        <v>0</v>
      </c>
      <c r="B154" s="26" t="s">
        <v>94</v>
      </c>
      <c r="C154" s="41" t="s">
        <v>95</v>
      </c>
      <c r="D154" s="28">
        <v>9.4</v>
      </c>
      <c r="E154" s="29">
        <f>(D154/1.1)-((D154/1.22)*30%)</f>
        <v>6.23397913561848</v>
      </c>
      <c r="F154" s="101"/>
      <c r="G154" s="29">
        <f>A154*E154</f>
        <v>0</v>
      </c>
      <c r="H154" s="101"/>
      <c r="I154" s="30">
        <f t="shared" si="16"/>
        <v>0</v>
      </c>
      <c r="J154" s="56"/>
      <c r="K154" s="56"/>
      <c r="L154" s="56"/>
      <c r="M154" s="56"/>
      <c r="N154" s="56"/>
      <c r="O154" s="56"/>
      <c r="P154" s="56"/>
      <c r="Q154" s="57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1:28" ht="14.25">
      <c r="A155" s="25">
        <f t="shared" si="14"/>
        <v>0</v>
      </c>
      <c r="B155" s="26" t="s">
        <v>137</v>
      </c>
      <c r="C155" s="41" t="s">
        <v>138</v>
      </c>
      <c r="D155" s="28">
        <v>24.2</v>
      </c>
      <c r="E155" s="29">
        <f>(D155/1.1)-((D155/1.22)*30%)</f>
        <v>16.04918032786885</v>
      </c>
      <c r="F155" s="101"/>
      <c r="G155" s="29">
        <f>A155*E155</f>
        <v>0</v>
      </c>
      <c r="H155" s="101"/>
      <c r="I155" s="30">
        <f>G155*10%+(G155)</f>
        <v>0</v>
      </c>
      <c r="J155" s="56"/>
      <c r="K155" s="56"/>
      <c r="L155" s="56"/>
      <c r="M155" s="56"/>
      <c r="N155" s="56"/>
      <c r="O155" s="56"/>
      <c r="P155" s="56"/>
      <c r="Q155" s="57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1:28" ht="14.25">
      <c r="A156" s="42"/>
      <c r="B156" s="74"/>
      <c r="C156" s="76"/>
      <c r="D156" s="45"/>
      <c r="E156" s="44"/>
      <c r="F156" s="45"/>
      <c r="G156" s="44"/>
      <c r="H156" s="45"/>
      <c r="I156" s="4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</row>
    <row r="157" spans="1:28" ht="27" customHeight="1">
      <c r="A157" s="47">
        <v>0.01</v>
      </c>
      <c r="B157" s="43" t="s">
        <v>96</v>
      </c>
      <c r="C157" s="58"/>
      <c r="D157" s="59"/>
      <c r="E157" s="59"/>
      <c r="F157" s="59"/>
      <c r="G157" s="59"/>
      <c r="H157" s="59"/>
      <c r="I157" s="59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</row>
    <row r="158" spans="1:28" ht="14.25">
      <c r="A158" s="25">
        <f>SUM(J158:AB158)</f>
        <v>0</v>
      </c>
      <c r="B158" s="26" t="s">
        <v>97</v>
      </c>
      <c r="C158" s="38" t="s">
        <v>98</v>
      </c>
      <c r="D158" s="39">
        <v>8.8</v>
      </c>
      <c r="E158" s="29">
        <f>(D158/1.22)-((D158/1.22)*30%)</f>
        <v>5.049180327868854</v>
      </c>
      <c r="F158" s="28">
        <f>A158*E158</f>
        <v>0</v>
      </c>
      <c r="G158" s="100"/>
      <c r="H158" s="28">
        <f>F158*22%+(F158)</f>
        <v>0</v>
      </c>
      <c r="I158" s="102"/>
      <c r="J158" s="61"/>
      <c r="K158" s="61"/>
      <c r="L158" s="61"/>
      <c r="M158" s="61"/>
      <c r="N158" s="61"/>
      <c r="O158" s="61"/>
      <c r="P158" s="61"/>
      <c r="Q158" s="62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</row>
    <row r="159" spans="1:28" ht="16.5" customHeight="1">
      <c r="A159" s="25">
        <f>SUM(J159:AB159)</f>
        <v>0</v>
      </c>
      <c r="B159" s="26" t="s">
        <v>99</v>
      </c>
      <c r="C159" s="38" t="s">
        <v>100</v>
      </c>
      <c r="D159" s="39">
        <v>14.5</v>
      </c>
      <c r="E159" s="29">
        <f>(D159/1.22)-((D159/1.22)*30%)</f>
        <v>8.319672131147541</v>
      </c>
      <c r="F159" s="28">
        <f>A159*E159</f>
        <v>0</v>
      </c>
      <c r="G159" s="100"/>
      <c r="H159" s="28">
        <f>F159*22%+(F159)</f>
        <v>0</v>
      </c>
      <c r="I159" s="102"/>
      <c r="J159" s="61"/>
      <c r="K159" s="61"/>
      <c r="L159" s="61"/>
      <c r="M159" s="61"/>
      <c r="N159" s="61"/>
      <c r="O159" s="61"/>
      <c r="P159" s="61"/>
      <c r="Q159" s="62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</row>
    <row r="160" spans="1:28" ht="16.5" customHeight="1">
      <c r="A160" s="42"/>
      <c r="B160" s="74"/>
      <c r="C160" s="97"/>
      <c r="D160" s="49"/>
      <c r="E160" s="44"/>
      <c r="F160" s="45"/>
      <c r="G160" s="46"/>
      <c r="H160" s="45"/>
      <c r="I160" s="45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</row>
    <row r="161" spans="1:28" ht="24" customHeight="1">
      <c r="A161" s="47">
        <v>0.01</v>
      </c>
      <c r="B161" s="43" t="s">
        <v>101</v>
      </c>
      <c r="C161" s="64"/>
      <c r="D161" s="65"/>
      <c r="E161" s="66"/>
      <c r="F161" s="67"/>
      <c r="G161" s="68"/>
      <c r="H161" s="66"/>
      <c r="I161" s="66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</row>
    <row r="162" spans="1:28" ht="14.25">
      <c r="A162" s="129">
        <f aca="true" t="shared" si="18" ref="A162:A171">SUM(J162:AB162)</f>
        <v>0</v>
      </c>
      <c r="B162" s="130" t="s">
        <v>192</v>
      </c>
      <c r="C162" s="142" t="s">
        <v>102</v>
      </c>
      <c r="D162" s="143">
        <v>10.5</v>
      </c>
      <c r="E162" s="148">
        <f>(D162/1.22)-((D162/1.22)*60%)</f>
        <v>3.442622950819672</v>
      </c>
      <c r="F162" s="132">
        <f aca="true" t="shared" si="19" ref="F162:F168">A162*E162</f>
        <v>0</v>
      </c>
      <c r="G162" s="100"/>
      <c r="H162" s="132">
        <f aca="true" t="shared" si="20" ref="H162:H168">F162*22%+(F162)</f>
        <v>0</v>
      </c>
      <c r="I162" s="102"/>
      <c r="J162" s="137"/>
      <c r="K162" s="137"/>
      <c r="L162" s="137"/>
      <c r="M162" s="137"/>
      <c r="N162" s="137"/>
      <c r="O162" s="137"/>
      <c r="P162" s="137"/>
      <c r="Q162" s="138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</row>
    <row r="163" spans="1:28" ht="14.25">
      <c r="A163" s="119">
        <f t="shared" si="18"/>
        <v>0</v>
      </c>
      <c r="B163" s="212" t="s">
        <v>196</v>
      </c>
      <c r="C163" s="127" t="s">
        <v>197</v>
      </c>
      <c r="D163" s="213">
        <v>13.7</v>
      </c>
      <c r="E163" s="123">
        <f aca="true" t="shared" si="21" ref="E163:E168">(D163/1.22)-((D163/1.22)*30%)</f>
        <v>7.860655737704917</v>
      </c>
      <c r="F163" s="122">
        <f t="shared" si="19"/>
        <v>0</v>
      </c>
      <c r="G163" s="100"/>
      <c r="H163" s="122">
        <v>0</v>
      </c>
      <c r="I163" s="102"/>
      <c r="J163" s="124"/>
      <c r="K163" s="124"/>
      <c r="L163" s="124"/>
      <c r="M163" s="124"/>
      <c r="N163" s="124"/>
      <c r="O163" s="124"/>
      <c r="P163" s="124"/>
      <c r="Q163" s="125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</row>
    <row r="164" spans="1:28" ht="15.75" customHeight="1">
      <c r="A164" s="119">
        <f t="shared" si="18"/>
        <v>0</v>
      </c>
      <c r="B164" s="120" t="s">
        <v>195</v>
      </c>
      <c r="C164" s="127" t="s">
        <v>42</v>
      </c>
      <c r="D164" s="213">
        <v>11.7</v>
      </c>
      <c r="E164" s="123">
        <f t="shared" si="21"/>
        <v>6.713114754098361</v>
      </c>
      <c r="F164" s="122">
        <f t="shared" si="19"/>
        <v>0</v>
      </c>
      <c r="G164" s="100"/>
      <c r="H164" s="122">
        <f t="shared" si="20"/>
        <v>0</v>
      </c>
      <c r="I164" s="102"/>
      <c r="J164" s="124"/>
      <c r="K164" s="124"/>
      <c r="L164" s="124"/>
      <c r="M164" s="124"/>
      <c r="N164" s="124"/>
      <c r="O164" s="124"/>
      <c r="P164" s="124"/>
      <c r="Q164" s="125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</row>
    <row r="165" spans="1:28" ht="14.25">
      <c r="A165" s="25">
        <f t="shared" si="18"/>
        <v>0</v>
      </c>
      <c r="B165" s="26" t="s">
        <v>139</v>
      </c>
      <c r="C165" s="38" t="s">
        <v>28</v>
      </c>
      <c r="D165" s="70">
        <v>18.4</v>
      </c>
      <c r="E165" s="29">
        <f t="shared" si="21"/>
        <v>10.557377049180328</v>
      </c>
      <c r="F165" s="28">
        <f t="shared" si="19"/>
        <v>0</v>
      </c>
      <c r="G165" s="100"/>
      <c r="H165" s="28">
        <f t="shared" si="20"/>
        <v>0</v>
      </c>
      <c r="I165" s="102"/>
      <c r="J165" s="61"/>
      <c r="K165" s="61"/>
      <c r="L165" s="61"/>
      <c r="M165" s="61"/>
      <c r="N165" s="61"/>
      <c r="O165" s="61"/>
      <c r="P165" s="61"/>
      <c r="Q165" s="62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</row>
    <row r="166" spans="1:28" ht="14.25">
      <c r="A166" s="129">
        <f t="shared" si="18"/>
        <v>0</v>
      </c>
      <c r="B166" s="130" t="s">
        <v>193</v>
      </c>
      <c r="C166" s="142" t="s">
        <v>102</v>
      </c>
      <c r="D166" s="143">
        <v>10.5</v>
      </c>
      <c r="E166" s="148">
        <f>(D166/1.22)-((D166/1.22)*60%)</f>
        <v>3.442622950819672</v>
      </c>
      <c r="F166" s="132">
        <f t="shared" si="19"/>
        <v>0</v>
      </c>
      <c r="G166" s="100"/>
      <c r="H166" s="132">
        <f t="shared" si="20"/>
        <v>0</v>
      </c>
      <c r="I166" s="102"/>
      <c r="J166" s="137"/>
      <c r="K166" s="137"/>
      <c r="L166" s="137"/>
      <c r="M166" s="137"/>
      <c r="N166" s="137"/>
      <c r="O166" s="137"/>
      <c r="P166" s="137"/>
      <c r="Q166" s="138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</row>
    <row r="167" spans="1:28" ht="14.25">
      <c r="A167" s="25">
        <f t="shared" si="18"/>
        <v>0</v>
      </c>
      <c r="B167" s="26" t="s">
        <v>140</v>
      </c>
      <c r="C167" s="71" t="s">
        <v>102</v>
      </c>
      <c r="D167" s="28">
        <v>10.5</v>
      </c>
      <c r="E167" s="29">
        <f t="shared" si="21"/>
        <v>6.024590163934426</v>
      </c>
      <c r="F167" s="28">
        <f t="shared" si="19"/>
        <v>0</v>
      </c>
      <c r="G167" s="100"/>
      <c r="H167" s="28">
        <f t="shared" si="20"/>
        <v>0</v>
      </c>
      <c r="I167" s="102"/>
      <c r="J167" s="31"/>
      <c r="K167" s="31"/>
      <c r="L167" s="31"/>
      <c r="M167" s="31"/>
      <c r="N167" s="31"/>
      <c r="O167" s="31"/>
      <c r="P167" s="31"/>
      <c r="Q167" s="32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</row>
    <row r="168" spans="1:28" ht="14.25">
      <c r="A168" s="25">
        <f t="shared" si="18"/>
        <v>0</v>
      </c>
      <c r="B168" s="26" t="s">
        <v>103</v>
      </c>
      <c r="C168" s="38" t="s">
        <v>102</v>
      </c>
      <c r="D168" s="28">
        <v>10.5</v>
      </c>
      <c r="E168" s="35">
        <f t="shared" si="21"/>
        <v>6.024590163934426</v>
      </c>
      <c r="F168" s="36">
        <f t="shared" si="19"/>
        <v>0</v>
      </c>
      <c r="G168" s="100"/>
      <c r="H168" s="36">
        <f t="shared" si="20"/>
        <v>0</v>
      </c>
      <c r="I168" s="103"/>
      <c r="J168" s="72"/>
      <c r="K168" s="72"/>
      <c r="L168" s="72"/>
      <c r="M168" s="72"/>
      <c r="N168" s="72"/>
      <c r="O168" s="72"/>
      <c r="P168" s="72"/>
      <c r="Q168" s="7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</row>
    <row r="169" spans="1:28" ht="14.25">
      <c r="A169" s="119">
        <f t="shared" si="18"/>
        <v>0</v>
      </c>
      <c r="B169" s="120" t="s">
        <v>141</v>
      </c>
      <c r="C169" s="127" t="s">
        <v>42</v>
      </c>
      <c r="D169" s="122">
        <v>11.7</v>
      </c>
      <c r="E169" s="123">
        <f>(D169/1.22)-((D169/1.22)*30%)</f>
        <v>6.713114754098361</v>
      </c>
      <c r="F169" s="122">
        <f>A169*E169</f>
        <v>0</v>
      </c>
      <c r="G169" s="100"/>
      <c r="H169" s="122">
        <f>F169*22%+(F169)</f>
        <v>0</v>
      </c>
      <c r="I169" s="103"/>
      <c r="J169" s="214"/>
      <c r="K169" s="214"/>
      <c r="L169" s="214"/>
      <c r="M169" s="214"/>
      <c r="N169" s="214"/>
      <c r="O169" s="214"/>
      <c r="P169" s="214"/>
      <c r="Q169" s="215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</row>
    <row r="170" spans="1:28" ht="14.25">
      <c r="A170" s="25">
        <f t="shared" si="18"/>
        <v>0</v>
      </c>
      <c r="B170" s="26" t="s">
        <v>104</v>
      </c>
      <c r="C170" s="38" t="s">
        <v>13</v>
      </c>
      <c r="D170" s="28">
        <v>19.8</v>
      </c>
      <c r="E170" s="35">
        <f>(D170/1.22)-((D170/1.22)*30%)</f>
        <v>11.360655737704919</v>
      </c>
      <c r="F170" s="36">
        <f>A170*E170</f>
        <v>0</v>
      </c>
      <c r="G170" s="100"/>
      <c r="H170" s="36">
        <f>F170*22%+(F170)</f>
        <v>0</v>
      </c>
      <c r="I170" s="103"/>
      <c r="J170" s="72"/>
      <c r="K170" s="72"/>
      <c r="L170" s="72"/>
      <c r="M170" s="72"/>
      <c r="N170" s="72"/>
      <c r="O170" s="72"/>
      <c r="P170" s="72"/>
      <c r="Q170" s="7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</row>
    <row r="171" spans="1:28" ht="14.25">
      <c r="A171" s="129">
        <f t="shared" si="18"/>
        <v>0</v>
      </c>
      <c r="B171" s="147" t="s">
        <v>168</v>
      </c>
      <c r="C171" s="142" t="s">
        <v>13</v>
      </c>
      <c r="D171" s="132">
        <v>19.8</v>
      </c>
      <c r="E171" s="148">
        <f>(D171/1.22)-((D171/1.22)*60%)</f>
        <v>6.491803278688526</v>
      </c>
      <c r="F171" s="132">
        <f>A171*E171</f>
        <v>0</v>
      </c>
      <c r="G171" s="100"/>
      <c r="H171" s="132">
        <f>F171*22%+(F171)</f>
        <v>0</v>
      </c>
      <c r="I171" s="103"/>
      <c r="J171" s="149"/>
      <c r="K171" s="149"/>
      <c r="L171" s="149"/>
      <c r="M171" s="149"/>
      <c r="N171" s="149"/>
      <c r="O171" s="149"/>
      <c r="P171" s="149"/>
      <c r="Q171" s="150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</row>
    <row r="172" spans="1:28" ht="14.25">
      <c r="A172" s="42"/>
      <c r="B172" s="74"/>
      <c r="C172" s="97"/>
      <c r="D172" s="45"/>
      <c r="E172" s="94"/>
      <c r="F172" s="95"/>
      <c r="G172" s="96"/>
      <c r="H172" s="95"/>
      <c r="I172" s="4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</row>
    <row r="173" spans="1:28" ht="12.75">
      <c r="A173" s="77"/>
      <c r="B173" s="78"/>
      <c r="C173" s="79"/>
      <c r="D173" s="80"/>
      <c r="E173" s="81"/>
      <c r="F173" s="82"/>
      <c r="G173" s="82"/>
      <c r="H173" s="82"/>
      <c r="I173" s="82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</row>
    <row r="174" spans="1:28" ht="14.25">
      <c r="A174" s="77"/>
      <c r="B174" s="118" t="s">
        <v>105</v>
      </c>
      <c r="C174" s="106"/>
      <c r="D174" s="107"/>
      <c r="E174" s="108"/>
      <c r="F174" s="109">
        <f>SUM(F6:F172)</f>
        <v>0</v>
      </c>
      <c r="G174" s="109">
        <f>SUM(G6:G172)</f>
        <v>0</v>
      </c>
      <c r="H174" s="82"/>
      <c r="I174" s="82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</row>
    <row r="175" spans="1:28" ht="12" customHeight="1">
      <c r="A175" s="77">
        <v>1</v>
      </c>
      <c r="B175" s="105" t="s">
        <v>142</v>
      </c>
      <c r="C175" s="106"/>
      <c r="D175" s="110"/>
      <c r="E175" s="111"/>
      <c r="F175" s="112">
        <f>F174*0.22</f>
        <v>0</v>
      </c>
      <c r="G175" s="112">
        <f>G174*0.1</f>
        <v>0</v>
      </c>
      <c r="H175" s="84"/>
      <c r="I175" s="84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</row>
    <row r="176" spans="1:28" ht="12" customHeight="1">
      <c r="A176" s="77">
        <v>1</v>
      </c>
      <c r="B176" s="110"/>
      <c r="C176" s="106"/>
      <c r="D176" s="107"/>
      <c r="E176" s="111"/>
      <c r="F176" s="109">
        <f>SUM(F174:F175)</f>
        <v>0</v>
      </c>
      <c r="G176" s="109">
        <f>SUM(G174:G175)</f>
        <v>0</v>
      </c>
      <c r="H176" s="82"/>
      <c r="I176" s="82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</row>
    <row r="177" spans="1:28" ht="14.25">
      <c r="A177" s="77">
        <v>1</v>
      </c>
      <c r="B177" s="113"/>
      <c r="C177" s="114"/>
      <c r="D177" s="115"/>
      <c r="E177" s="116"/>
      <c r="F177" s="109"/>
      <c r="G177" s="117"/>
      <c r="H177" s="85"/>
      <c r="I177" s="85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</row>
    <row r="178" spans="1:28" ht="13.5" customHeight="1">
      <c r="A178" s="77">
        <v>1</v>
      </c>
      <c r="B178" s="114" t="s">
        <v>106</v>
      </c>
      <c r="C178" s="106"/>
      <c r="D178" s="107"/>
      <c r="E178" s="116">
        <f>F176+G176</f>
        <v>0</v>
      </c>
      <c r="F178" s="109"/>
      <c r="G178" s="117"/>
      <c r="H178" s="85"/>
      <c r="I178" s="85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</row>
    <row r="179" spans="1:28" ht="13.5" customHeight="1">
      <c r="A179" s="83"/>
      <c r="B179" s="86"/>
      <c r="C179" s="87"/>
      <c r="D179" s="88"/>
      <c r="E179" s="88"/>
      <c r="F179" s="89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</row>
    <row r="180" spans="4:10" ht="12.75">
      <c r="D180" s="90"/>
      <c r="E180" s="91"/>
      <c r="F180" s="92"/>
      <c r="G180" s="90"/>
      <c r="H180" s="90"/>
      <c r="I180" s="90"/>
      <c r="J180" s="92"/>
    </row>
    <row r="181" spans="4:10" ht="12.75">
      <c r="D181" s="90"/>
      <c r="E181" s="91"/>
      <c r="F181" s="92"/>
      <c r="G181" s="90"/>
      <c r="H181" s="90"/>
      <c r="I181" s="90"/>
      <c r="J181" s="92"/>
    </row>
    <row r="182" spans="4:10" ht="12.75">
      <c r="D182" s="90"/>
      <c r="E182" s="91"/>
      <c r="F182" s="92"/>
      <c r="G182" s="90"/>
      <c r="H182" s="90"/>
      <c r="I182" s="90"/>
      <c r="J182" s="92"/>
    </row>
    <row r="183" spans="4:10" ht="12.75">
      <c r="D183" s="90"/>
      <c r="E183" s="91"/>
      <c r="F183" s="92"/>
      <c r="G183" s="90"/>
      <c r="H183" s="90"/>
      <c r="I183" s="90"/>
      <c r="J183" s="92"/>
    </row>
    <row r="184" spans="4:10" ht="12.75">
      <c r="D184" s="90"/>
      <c r="E184" s="91"/>
      <c r="F184" s="92"/>
      <c r="G184" s="90"/>
      <c r="H184" s="90"/>
      <c r="I184" s="90"/>
      <c r="J184" s="92"/>
    </row>
  </sheetData>
  <sheetProtection password="DA0F" sheet="1" autoFilter="0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Lehner</dc:creator>
  <cp:keywords/>
  <dc:description/>
  <cp:lastModifiedBy>Martino</cp:lastModifiedBy>
  <cp:lastPrinted>2017-01-04T09:00:17Z</cp:lastPrinted>
  <dcterms:created xsi:type="dcterms:W3CDTF">2016-12-14T16:19:00Z</dcterms:created>
  <dcterms:modified xsi:type="dcterms:W3CDTF">2017-10-05T20:04:04Z</dcterms:modified>
  <cp:category/>
  <cp:version/>
  <cp:contentType/>
  <cp:contentStatus/>
</cp:coreProperties>
</file>